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08" yWindow="1248" windowWidth="15000" windowHeight="9768"/>
  </bookViews>
  <sheets>
    <sheet name="Расходы" sheetId="1" r:id="rId1"/>
  </sheets>
  <definedNames>
    <definedName name="_xlnm._FilterDatabase" localSheetId="0" hidden="1">Расходы!$A$6:$F$6</definedName>
    <definedName name="_xlnm.Print_Titles" localSheetId="0">Расходы!$4:$6</definedName>
  </definedNames>
  <calcPr calcId="145621"/>
</workbook>
</file>

<file path=xl/calcChain.xml><?xml version="1.0" encoding="utf-8"?>
<calcChain xmlns="http://schemas.openxmlformats.org/spreadsheetml/2006/main">
  <c r="G42" i="1" l="1"/>
  <c r="F33" i="1"/>
  <c r="D40" i="1"/>
  <c r="E40" i="1"/>
  <c r="F14" i="1"/>
  <c r="C40" i="1" l="1"/>
  <c r="F41" i="1" l="1"/>
  <c r="C35" i="1"/>
  <c r="D53" i="1" l="1"/>
  <c r="E53" i="1"/>
  <c r="G55" i="1"/>
  <c r="F55" i="1"/>
  <c r="G38" i="1"/>
  <c r="G28" i="1"/>
  <c r="C53" i="1"/>
  <c r="G8" i="1" l="1"/>
  <c r="G9" i="1"/>
  <c r="G10" i="1"/>
  <c r="G11" i="1"/>
  <c r="G12" i="1"/>
  <c r="G13" i="1"/>
  <c r="G15" i="1"/>
  <c r="G17" i="1"/>
  <c r="G18" i="1"/>
  <c r="G20" i="1"/>
  <c r="G21" i="1"/>
  <c r="G22" i="1"/>
  <c r="G23" i="1"/>
  <c r="G25" i="1"/>
  <c r="G27" i="1"/>
  <c r="G29" i="1"/>
  <c r="G30" i="1"/>
  <c r="G31" i="1"/>
  <c r="G32" i="1"/>
  <c r="G34" i="1"/>
  <c r="G36" i="1"/>
  <c r="G37" i="1"/>
  <c r="G39" i="1"/>
  <c r="G44" i="1"/>
  <c r="G46" i="1"/>
  <c r="G47" i="1"/>
  <c r="G48" i="1"/>
  <c r="G49" i="1"/>
  <c r="G50" i="1"/>
  <c r="G51" i="1"/>
  <c r="G52" i="1"/>
  <c r="G54" i="1"/>
  <c r="G56" i="1"/>
  <c r="G58" i="1"/>
  <c r="G59" i="1"/>
  <c r="G60" i="1"/>
  <c r="G61" i="1"/>
  <c r="G62" i="1"/>
  <c r="G63" i="1"/>
  <c r="G65" i="1"/>
  <c r="G66" i="1"/>
  <c r="G67" i="1"/>
  <c r="G68" i="1"/>
  <c r="G69" i="1"/>
  <c r="G71" i="1"/>
  <c r="G72" i="1"/>
  <c r="G73" i="1"/>
  <c r="G74" i="1"/>
  <c r="G76" i="1"/>
  <c r="G77" i="1"/>
  <c r="G78" i="1"/>
  <c r="G80" i="1"/>
  <c r="C81" i="1"/>
  <c r="C79" i="1"/>
  <c r="C75" i="1"/>
  <c r="C70" i="1"/>
  <c r="C64" i="1"/>
  <c r="C57" i="1"/>
  <c r="C45" i="1"/>
  <c r="C24" i="1"/>
  <c r="C19" i="1"/>
  <c r="C16" i="1"/>
  <c r="C7" i="1"/>
  <c r="C85" i="1" l="1"/>
  <c r="E24" i="1"/>
  <c r="G24" i="1" s="1"/>
  <c r="D24" i="1"/>
  <c r="G40" i="1"/>
  <c r="E81" i="1"/>
  <c r="D81" i="1"/>
  <c r="E79" i="1"/>
  <c r="G79" i="1" s="1"/>
  <c r="D79" i="1"/>
  <c r="E75" i="1"/>
  <c r="G75" i="1" s="1"/>
  <c r="D75" i="1"/>
  <c r="E70" i="1"/>
  <c r="G70" i="1" s="1"/>
  <c r="D70" i="1"/>
  <c r="E64" i="1"/>
  <c r="G64" i="1" s="1"/>
  <c r="D64" i="1"/>
  <c r="E57" i="1"/>
  <c r="G57" i="1" s="1"/>
  <c r="D57" i="1"/>
  <c r="G53" i="1"/>
  <c r="E45" i="1"/>
  <c r="G45" i="1" s="1"/>
  <c r="D45" i="1"/>
  <c r="E35" i="1"/>
  <c r="G35" i="1" s="1"/>
  <c r="D35" i="1"/>
  <c r="E19" i="1"/>
  <c r="G19" i="1" s="1"/>
  <c r="D19" i="1"/>
  <c r="E16" i="1"/>
  <c r="G16" i="1" s="1"/>
  <c r="D16" i="1"/>
  <c r="E7" i="1"/>
  <c r="G7" i="1" s="1"/>
  <c r="D7" i="1"/>
  <c r="F42" i="1"/>
  <c r="F84" i="1"/>
  <c r="F83" i="1"/>
  <c r="F80" i="1"/>
  <c r="F78" i="1"/>
  <c r="F77" i="1"/>
  <c r="F76" i="1"/>
  <c r="F74" i="1"/>
  <c r="F73" i="1"/>
  <c r="F72" i="1"/>
  <c r="F71" i="1"/>
  <c r="F69" i="1"/>
  <c r="F68" i="1"/>
  <c r="F67" i="1"/>
  <c r="F66" i="1"/>
  <c r="F65" i="1"/>
  <c r="F63" i="1"/>
  <c r="F62" i="1"/>
  <c r="F61" i="1"/>
  <c r="F60" i="1"/>
  <c r="F59" i="1"/>
  <c r="F58" i="1"/>
  <c r="F56" i="1"/>
  <c r="F54" i="1"/>
  <c r="F52" i="1"/>
  <c r="F51" i="1"/>
  <c r="F50" i="1"/>
  <c r="F49" i="1"/>
  <c r="F48" i="1"/>
  <c r="F47" i="1"/>
  <c r="F46" i="1"/>
  <c r="F44" i="1"/>
  <c r="F43" i="1"/>
  <c r="F39" i="1"/>
  <c r="F38" i="1"/>
  <c r="F37" i="1"/>
  <c r="F36" i="1"/>
  <c r="F34" i="1"/>
  <c r="F32" i="1"/>
  <c r="F31" i="1"/>
  <c r="F30" i="1"/>
  <c r="F29" i="1"/>
  <c r="F28" i="1"/>
  <c r="F27" i="1"/>
  <c r="F26" i="1"/>
  <c r="F25" i="1"/>
  <c r="F23" i="1"/>
  <c r="F22" i="1"/>
  <c r="F21" i="1"/>
  <c r="F20" i="1"/>
  <c r="F18" i="1"/>
  <c r="F17" i="1"/>
  <c r="F15" i="1"/>
  <c r="F13" i="1"/>
  <c r="F12" i="1"/>
  <c r="F11" i="1"/>
  <c r="F10" i="1"/>
  <c r="F9" i="1"/>
  <c r="F8" i="1"/>
  <c r="F40" i="1" l="1"/>
  <c r="F45" i="1"/>
  <c r="F81" i="1"/>
  <c r="F79" i="1"/>
  <c r="F70" i="1"/>
  <c r="F24" i="1"/>
  <c r="F7" i="1"/>
  <c r="E85" i="1"/>
  <c r="G85" i="1" s="1"/>
  <c r="F35" i="1"/>
  <c r="F57" i="1"/>
  <c r="F64" i="1"/>
  <c r="F75" i="1"/>
  <c r="F53" i="1"/>
  <c r="D85" i="1"/>
  <c r="F19" i="1"/>
  <c r="F16" i="1"/>
  <c r="F85" i="1" l="1"/>
</calcChain>
</file>

<file path=xl/sharedStrings.xml><?xml version="1.0" encoding="utf-8"?>
<sst xmlns="http://schemas.openxmlformats.org/spreadsheetml/2006/main" count="166" uniqueCount="166">
  <si>
    <t>0904</t>
  </si>
  <si>
    <t>1101</t>
  </si>
  <si>
    <t>0405</t>
  </si>
  <si>
    <t>Другие вопросы в области жилищно-коммунального хозяйства</t>
  </si>
  <si>
    <t>Заготовка, переработка, хранение и обеспечение безопасности донорской крови и её компонентов</t>
  </si>
  <si>
    <t>0701</t>
  </si>
  <si>
    <t>0100</t>
  </si>
  <si>
    <t>Жилищное хозяйство</t>
  </si>
  <si>
    <t>0113</t>
  </si>
  <si>
    <t>Другие вопросы в области национальной экономики</t>
  </si>
  <si>
    <t>Обеспечение проведения выборов и референдумов</t>
  </si>
  <si>
    <t>Другие вопросы в области охраны окружающей среды</t>
  </si>
  <si>
    <t>1000</t>
  </si>
  <si>
    <t>0905</t>
  </si>
  <si>
    <t>1102</t>
  </si>
  <si>
    <t>0406</t>
  </si>
  <si>
    <t>0600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</si>
  <si>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</si>
  <si>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Среднее профессиональное образование</t>
  </si>
  <si>
    <t>1204</t>
  </si>
  <si>
    <t>0702</t>
  </si>
  <si>
    <t>НАЦИОНАЛЬНАЯ БЕЗОПАСНОСТЬ И ПРАВООХРАНИТЕЛЬНАЯ ДЕЯТЕЛЬНОСТЬ</t>
  </si>
  <si>
    <t>0410</t>
  </si>
  <si>
    <t>1001</t>
  </si>
  <si>
    <t>Мобилизационная подготовка экономики</t>
  </si>
  <si>
    <t>0804</t>
  </si>
  <si>
    <t>0203</t>
  </si>
  <si>
    <t>1103</t>
  </si>
  <si>
    <t>Связь и информатика</t>
  </si>
  <si>
    <t>Судебная система</t>
  </si>
  <si>
    <t>0906</t>
  </si>
  <si>
    <t>Спорт высших достижений</t>
  </si>
  <si>
    <t>КУЛЬТУРА, КИНЕМАТОГРАФИЯ</t>
  </si>
  <si>
    <t>Транспорт</t>
  </si>
  <si>
    <t>0703</t>
  </si>
  <si>
    <t>0407</t>
  </si>
  <si>
    <t>Воспроизводство минерально-сырьевой базы</t>
  </si>
  <si>
    <t>Другие вопросы в области образования</t>
  </si>
  <si>
    <t>Физическая культура</t>
  </si>
  <si>
    <t>0102</t>
  </si>
  <si>
    <t>ФИЗИЧЕСКАЯ КУЛЬТУРА И СПОРТ</t>
  </si>
  <si>
    <t>Профессиональная подготовка, переподготовка и повышение квалификации</t>
  </si>
  <si>
    <t>1002</t>
  </si>
  <si>
    <t>0500</t>
  </si>
  <si>
    <t>Другие вопросы в области здравоохранения</t>
  </si>
  <si>
    <t>Стационарная медицинская помощь</t>
  </si>
  <si>
    <t>0204</t>
  </si>
  <si>
    <t>Коммунальное хозяйство</t>
  </si>
  <si>
    <t>Охрана объектов растительного и животного мира и среды их обитания</t>
  </si>
  <si>
    <t>0310</t>
  </si>
  <si>
    <t>1400</t>
  </si>
  <si>
    <t>0704</t>
  </si>
  <si>
    <t>0103</t>
  </si>
  <si>
    <t>0408</t>
  </si>
  <si>
    <t>Сельское хозяйство и рыболовство</t>
  </si>
  <si>
    <t>0412</t>
  </si>
  <si>
    <t>ЗДРАВООХРАНЕНИЕ</t>
  </si>
  <si>
    <t>Благоустройство</t>
  </si>
  <si>
    <t>Другие вопросы в области культуры, кинематографии</t>
  </si>
  <si>
    <t>СОЦИАЛЬНАЯ ПОЛИТИКА</t>
  </si>
  <si>
    <t>1003</t>
  </si>
  <si>
    <t>0501</t>
  </si>
  <si>
    <t>1401</t>
  </si>
  <si>
    <t>1105</t>
  </si>
  <si>
    <t>0409</t>
  </si>
  <si>
    <t>0603</t>
  </si>
  <si>
    <t>Социальное обеспечение населения</t>
  </si>
  <si>
    <t>0311</t>
  </si>
  <si>
    <t>0705</t>
  </si>
  <si>
    <t>0104</t>
  </si>
  <si>
    <t>Культура</t>
  </si>
  <si>
    <t>0400</t>
  </si>
  <si>
    <t>1300</t>
  </si>
  <si>
    <t>1004</t>
  </si>
  <si>
    <t>0909</t>
  </si>
  <si>
    <t>0502</t>
  </si>
  <si>
    <t>1402</t>
  </si>
  <si>
    <t>0900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</si>
  <si>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</si>
  <si>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0604</t>
  </si>
  <si>
    <t>Охрана семьи и детства</t>
  </si>
  <si>
    <t>Общее образование</t>
  </si>
  <si>
    <t>Миграционная политика</t>
  </si>
  <si>
    <t>0401</t>
  </si>
  <si>
    <t>Прочие межбюджетные трансферты общего характера</t>
  </si>
  <si>
    <t>0105</t>
  </si>
  <si>
    <t>Амбулаторная помощь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</si>
  <si>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</si>
  <si>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Другие вопросы в области средств массовой информации</t>
  </si>
  <si>
    <t>0503</t>
  </si>
  <si>
    <t>Иные дотации</t>
  </si>
  <si>
    <t>Скорая медицинская помощь</t>
  </si>
  <si>
    <t>1301</t>
  </si>
  <si>
    <t>Водное хозяйство</t>
  </si>
  <si>
    <t>0605</t>
  </si>
  <si>
    <t>0309</t>
  </si>
  <si>
    <t>Другие общегосударственные вопросы</t>
  </si>
  <si>
    <t>1403</t>
  </si>
  <si>
    <t>0707</t>
  </si>
  <si>
    <t>ОБЩЕГОСУДАРСТВЕННЫЕ ВОПРОСЫ</t>
  </si>
  <si>
    <t>0901</t>
  </si>
  <si>
    <t>СРЕДСТВА МАССОВОЙ ИНФОРМАЦИИ</t>
  </si>
  <si>
    <t>0300</t>
  </si>
  <si>
    <t>0106</t>
  </si>
  <si>
    <t>Дошкольное образование</t>
  </si>
  <si>
    <t>1006</t>
  </si>
  <si>
    <t>1200</t>
  </si>
  <si>
    <t>Общеэкономические вопросы</t>
  </si>
  <si>
    <t>0800</t>
  </si>
  <si>
    <t>Прикладные научные исследования в области охраны окружающей среды</t>
  </si>
  <si>
    <t>0314</t>
  </si>
  <si>
    <t>Пенсионное обеспечение</t>
  </si>
  <si>
    <t>Другие вопросы в области национальной безопасности и правоохранительной деятельности</t>
  </si>
  <si>
    <t>0902</t>
  </si>
  <si>
    <t>Массовый спорт</t>
  </si>
  <si>
    <t>Другие вопросы в области социальной политики</t>
  </si>
  <si>
    <t>0107</t>
  </si>
  <si>
    <t>Лесное хозяйство</t>
  </si>
  <si>
    <t>1201</t>
  </si>
  <si>
    <t>Санаторно-оздоровительная помощь</t>
  </si>
  <si>
    <t>Дотации на выравнивание бюджетной обеспеченности субъектов Российской Федерации и муниципальных образований</t>
  </si>
  <si>
    <t>0111</t>
  </si>
  <si>
    <t>Телевидение и радиовещание</t>
  </si>
  <si>
    <t>Дорожное хозяйство (дорожные фонды)</t>
  </si>
  <si>
    <t>0801</t>
  </si>
  <si>
    <t>0505</t>
  </si>
  <si>
    <t>Социальное обслуживание населения</t>
  </si>
  <si>
    <t>Мобилизационная и вневойсковая подготовка</t>
  </si>
  <si>
    <t>ЖИЛИЩНО-КОММУНАЛЬНОЕ ХОЗЯЙСТВО</t>
  </si>
  <si>
    <t>НАЦИОНАЛЬНАЯ ОБОРОНА</t>
  </si>
  <si>
    <t>0200</t>
  </si>
  <si>
    <t>НАЦИОНАЛЬНАЯ ЭКОНОМИКА</t>
  </si>
  <si>
    <t>1100</t>
  </si>
  <si>
    <t>Функционирование высшего должностного лица субъекта Российской Федерации и муниципального образования</t>
  </si>
  <si>
    <t>0709</t>
  </si>
  <si>
    <t>1202</t>
  </si>
  <si>
    <t>ОБРАЗОВАНИЕ</t>
  </si>
  <si>
    <t>0700</t>
  </si>
  <si>
    <t>ОХРАНА ОКРУЖАЮЩЕЙ СРЕДЫ</t>
  </si>
  <si>
    <t>0404</t>
  </si>
  <si>
    <t>Резервные фонды</t>
  </si>
  <si>
    <t>Периодическая печать и издательства</t>
  </si>
  <si>
    <t>Другие вопросы в области физической культуры и спорта</t>
  </si>
  <si>
    <t xml:space="preserve"> Наименование </t>
  </si>
  <si>
    <t>Рз Пр</t>
  </si>
  <si>
    <t>ВСЕГО:</t>
  </si>
  <si>
    <t>Процент исполнения к уточненным бюджетным назначениям</t>
  </si>
  <si>
    <t>(в рублях)</t>
  </si>
  <si>
    <t>Экологический контроль</t>
  </si>
  <si>
    <t>0601</t>
  </si>
  <si>
    <t>Дополнительное образование детей</t>
  </si>
  <si>
    <t xml:space="preserve">Молодежная политика </t>
  </si>
  <si>
    <t xml:space="preserve">МЕЖБЮДЖЕТНЫЕ ТРАНСФЕРТЫ ОБЩЕГО ХАРАКТЕРА БЮДЖЕТАМ БЮДЖЕТНОЙ СИСТЕМЫ РОССИЙСКОЙ ФЕДЕРАЦИИ </t>
  </si>
  <si>
    <t>Прикладные научные исследования в области национальной экономики</t>
  </si>
  <si>
    <t>0411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</si>
  <si>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</si>
  <si>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</si>
  <si>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0802</t>
  </si>
  <si>
    <t>Кинематография</t>
  </si>
  <si>
    <t>Уточненные бюджетные назначения
на 2021 год</t>
  </si>
  <si>
    <t>Темп роста 2021 к соответствующему периоду 2020, %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</si>
  <si>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</si>
  <si>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</si>
  <si>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Сведения об исполнении консолидированного бюджета Брянской области за 9 месяцев 2021 года по расходам в разрезе разделов и подразделов классификации расходов в сравнении с соответствующим периодом 2020 года</t>
  </si>
  <si>
    <t>Кассовое исполнение
за 9 месяцев
2020 года</t>
  </si>
  <si>
    <t>Кассовое исполнение
за 9 месяцев
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</si>
</sst>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dd\.mm\.yyyy"/>
  </numFmts>
  <fonts count="19" x14ac:knownFonts="1">
    <font>
      <sz val="11"/>
      <color theme="1"/>
      <name val="Calibri"/>
      <family val="2"/>
    </font>
    <font>
      <sz val="8"/>
      <name val="Arial"/>
      <family val="2"/>
      <charset val="204"/>
    </font>
    <font>
      <b/>
      <sz val="15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</font>
    <font>
      <sz val="8"/>
      <color rgb="FF000000"/>
      <name val="Arial"/>
    </font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1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sz val="11"/>
      <color rgb="FF000000"/>
      <name val="Calibri"/>
      <scheme val="minor"/>
    </font>
    <font>
      <b/>
      <i/>
      <sz val="8"/>
      <color rgb="FF000000"/>
      <name val="Arial"/>
    </font>
    <font>
      <sz val="11"/>
      <color rgb="FF000000"/>
      <name val="Times New Roman"/>
    </font>
    <font>
      <sz val="11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FF"/>
      </patternFill>
    </fill>
    <fill>
      <patternFill patternType="solid">
        <fgColor rgb="FFC0C0C0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71">
    <xf numFmtId="0" fontId="0" fillId="0" borderId="0"/>
    <xf numFmtId="4" fontId="6" fillId="0" borderId="7">
      <alignment horizontal="right"/>
    </xf>
    <xf numFmtId="4" fontId="6" fillId="0" borderId="9">
      <alignment horizontal="right" shrinkToFit="1"/>
    </xf>
    <xf numFmtId="0" fontId="6" fillId="0" borderId="10">
      <alignment horizontal="left" wrapText="1" indent="2"/>
    </xf>
    <xf numFmtId="0" fontId="7" fillId="0" borderId="0"/>
    <xf numFmtId="0" fontId="8" fillId="0" borderId="0"/>
    <xf numFmtId="0" fontId="9" fillId="0" borderId="0">
      <alignment horizontal="center" wrapText="1"/>
    </xf>
    <xf numFmtId="0" fontId="10" fillId="0" borderId="11"/>
    <xf numFmtId="0" fontId="10" fillId="0" borderId="0"/>
    <xf numFmtId="0" fontId="11" fillId="0" borderId="0"/>
    <xf numFmtId="0" fontId="9" fillId="0" borderId="0">
      <alignment horizontal="left" wrapText="1"/>
    </xf>
    <xf numFmtId="0" fontId="12" fillId="0" borderId="0"/>
    <xf numFmtId="0" fontId="10" fillId="0" borderId="12"/>
    <xf numFmtId="0" fontId="6" fillId="0" borderId="13">
      <alignment horizontal="center"/>
    </xf>
    <xf numFmtId="0" fontId="11" fillId="0" borderId="14"/>
    <xf numFmtId="0" fontId="6" fillId="0" borderId="0">
      <alignment horizontal="left"/>
    </xf>
    <xf numFmtId="0" fontId="13" fillId="0" borderId="0">
      <alignment horizontal="center" vertical="top"/>
    </xf>
    <xf numFmtId="49" fontId="14" fillId="0" borderId="15">
      <alignment horizontal="right"/>
    </xf>
    <xf numFmtId="49" fontId="11" fillId="0" borderId="16">
      <alignment horizontal="center"/>
    </xf>
    <xf numFmtId="0" fontId="11" fillId="0" borderId="17"/>
    <xf numFmtId="49" fontId="11" fillId="0" borderId="0"/>
    <xf numFmtId="49" fontId="6" fillId="0" borderId="0">
      <alignment horizontal="right"/>
    </xf>
    <xf numFmtId="0" fontId="6" fillId="0" borderId="0"/>
    <xf numFmtId="0" fontId="6" fillId="0" borderId="0">
      <alignment horizontal="center"/>
    </xf>
    <xf numFmtId="0" fontId="6" fillId="0" borderId="15">
      <alignment horizontal="right"/>
    </xf>
    <xf numFmtId="165" fontId="6" fillId="0" borderId="18">
      <alignment horizontal="center"/>
    </xf>
    <xf numFmtId="49" fontId="6" fillId="0" borderId="0"/>
    <xf numFmtId="0" fontId="6" fillId="0" borderId="0">
      <alignment horizontal="right"/>
    </xf>
    <xf numFmtId="0" fontId="6" fillId="0" borderId="19">
      <alignment horizontal="center"/>
    </xf>
    <xf numFmtId="0" fontId="6" fillId="0" borderId="11">
      <alignment wrapText="1"/>
    </xf>
    <xf numFmtId="49" fontId="6" fillId="0" borderId="20">
      <alignment horizontal="center"/>
    </xf>
    <xf numFmtId="0" fontId="6" fillId="0" borderId="21">
      <alignment wrapText="1"/>
    </xf>
    <xf numFmtId="49" fontId="6" fillId="0" borderId="18">
      <alignment horizontal="center"/>
    </xf>
    <xf numFmtId="0" fontId="6" fillId="0" borderId="22">
      <alignment horizontal="left"/>
    </xf>
    <xf numFmtId="49" fontId="6" fillId="0" borderId="22"/>
    <xf numFmtId="0" fontId="6" fillId="0" borderId="18">
      <alignment horizontal="center"/>
    </xf>
    <xf numFmtId="49" fontId="6" fillId="0" borderId="23">
      <alignment horizontal="center"/>
    </xf>
    <xf numFmtId="0" fontId="15" fillId="0" borderId="0"/>
    <xf numFmtId="0" fontId="15" fillId="0" borderId="24"/>
    <xf numFmtId="49" fontId="6" fillId="0" borderId="9">
      <alignment horizontal="center" vertical="center" wrapText="1"/>
    </xf>
    <xf numFmtId="49" fontId="6" fillId="0" borderId="13">
      <alignment horizontal="center" vertical="center" wrapText="1"/>
    </xf>
    <xf numFmtId="0" fontId="6" fillId="0" borderId="25">
      <alignment horizontal="left" wrapText="1"/>
    </xf>
    <xf numFmtId="49" fontId="6" fillId="0" borderId="26">
      <alignment horizontal="center" wrapText="1"/>
    </xf>
    <xf numFmtId="49" fontId="6" fillId="0" borderId="27">
      <alignment horizontal="center"/>
    </xf>
    <xf numFmtId="4" fontId="6" fillId="0" borderId="9">
      <alignment horizontal="right"/>
    </xf>
    <xf numFmtId="4" fontId="6" fillId="0" borderId="10">
      <alignment horizontal="right"/>
    </xf>
    <xf numFmtId="0" fontId="6" fillId="0" borderId="28">
      <alignment horizontal="left" wrapText="1"/>
    </xf>
    <xf numFmtId="0" fontId="6" fillId="0" borderId="29">
      <alignment horizontal="left" wrapText="1" indent="1"/>
    </xf>
    <xf numFmtId="49" fontId="6" fillId="0" borderId="30">
      <alignment horizontal="center" wrapText="1"/>
    </xf>
    <xf numFmtId="49" fontId="6" fillId="0" borderId="31">
      <alignment horizontal="center"/>
    </xf>
    <xf numFmtId="49" fontId="6" fillId="0" borderId="32">
      <alignment horizontal="center"/>
    </xf>
    <xf numFmtId="0" fontId="6" fillId="0" borderId="33">
      <alignment horizontal="left" wrapText="1" indent="1"/>
    </xf>
    <xf numFmtId="49" fontId="6" fillId="0" borderId="34">
      <alignment horizontal="center"/>
    </xf>
    <xf numFmtId="49" fontId="6" fillId="0" borderId="9">
      <alignment horizontal="center"/>
    </xf>
    <xf numFmtId="0" fontId="6" fillId="0" borderId="35">
      <alignment horizontal="left" wrapText="1" indent="2"/>
    </xf>
    <xf numFmtId="0" fontId="6" fillId="0" borderId="24"/>
    <xf numFmtId="0" fontId="6" fillId="3" borderId="24"/>
    <xf numFmtId="0" fontId="6" fillId="3" borderId="0"/>
    <xf numFmtId="0" fontId="6" fillId="0" borderId="0">
      <alignment horizontal="left" wrapText="1"/>
    </xf>
    <xf numFmtId="49" fontId="6" fillId="0" borderId="0">
      <alignment horizontal="center" wrapText="1"/>
    </xf>
    <xf numFmtId="49" fontId="6" fillId="0" borderId="0">
      <alignment horizontal="center"/>
    </xf>
    <xf numFmtId="0" fontId="6" fillId="0" borderId="11">
      <alignment horizontal="left"/>
    </xf>
    <xf numFmtId="49" fontId="6" fillId="0" borderId="11"/>
    <xf numFmtId="0" fontId="6" fillId="0" borderId="11"/>
    <xf numFmtId="0" fontId="11" fillId="0" borderId="11"/>
    <xf numFmtId="0" fontId="6" fillId="0" borderId="36">
      <alignment horizontal="left" wrapText="1"/>
    </xf>
    <xf numFmtId="49" fontId="6" fillId="0" borderId="27">
      <alignment horizontal="center" wrapText="1"/>
    </xf>
    <xf numFmtId="4" fontId="6" fillId="0" borderId="7">
      <alignment horizontal="right"/>
    </xf>
    <xf numFmtId="4" fontId="6" fillId="0" borderId="37">
      <alignment horizontal="right"/>
    </xf>
    <xf numFmtId="0" fontId="6" fillId="0" borderId="38">
      <alignment horizontal="left" wrapText="1"/>
    </xf>
    <xf numFmtId="49" fontId="6" fillId="0" borderId="34">
      <alignment horizontal="center" wrapText="1"/>
    </xf>
    <xf numFmtId="49" fontId="6" fillId="0" borderId="10">
      <alignment horizontal="center"/>
    </xf>
    <xf numFmtId="0" fontId="6" fillId="0" borderId="21"/>
    <xf numFmtId="0" fontId="6" fillId="0" borderId="39"/>
    <xf numFmtId="0" fontId="8" fillId="0" borderId="35">
      <alignment horizontal="left" wrapText="1"/>
    </xf>
    <xf numFmtId="0" fontId="6" fillId="0" borderId="40">
      <alignment horizontal="center" wrapText="1"/>
    </xf>
    <xf numFmtId="49" fontId="6" fillId="0" borderId="41">
      <alignment horizontal="center" wrapText="1"/>
    </xf>
    <xf numFmtId="4" fontId="6" fillId="0" borderId="27">
      <alignment horizontal="right"/>
    </xf>
    <xf numFmtId="4" fontId="6" fillId="0" borderId="42">
      <alignment horizontal="right"/>
    </xf>
    <xf numFmtId="0" fontId="8" fillId="0" borderId="18">
      <alignment horizontal="left" wrapText="1"/>
    </xf>
    <xf numFmtId="0" fontId="11" fillId="0" borderId="24"/>
    <xf numFmtId="0" fontId="6" fillId="0" borderId="0">
      <alignment horizontal="center" wrapText="1"/>
    </xf>
    <xf numFmtId="0" fontId="8" fillId="0" borderId="0">
      <alignment horizontal="center"/>
    </xf>
    <xf numFmtId="0" fontId="8" fillId="0" borderId="11"/>
    <xf numFmtId="49" fontId="6" fillId="0" borderId="11">
      <alignment horizontal="left"/>
    </xf>
    <xf numFmtId="0" fontId="6" fillId="0" borderId="29">
      <alignment horizontal="left" wrapText="1"/>
    </xf>
    <xf numFmtId="0" fontId="6" fillId="0" borderId="33">
      <alignment horizontal="left" wrapText="1"/>
    </xf>
    <xf numFmtId="0" fontId="11" fillId="0" borderId="31"/>
    <xf numFmtId="0" fontId="11" fillId="0" borderId="32"/>
    <xf numFmtId="0" fontId="6" fillId="0" borderId="36">
      <alignment horizontal="left" wrapText="1" indent="1"/>
    </xf>
    <xf numFmtId="49" fontId="6" fillId="0" borderId="43">
      <alignment horizontal="center" wrapText="1"/>
    </xf>
    <xf numFmtId="49" fontId="6" fillId="0" borderId="7">
      <alignment horizontal="center"/>
    </xf>
    <xf numFmtId="0" fontId="6" fillId="0" borderId="38">
      <alignment horizontal="left" wrapText="1" indent="1"/>
    </xf>
    <xf numFmtId="0" fontId="6" fillId="0" borderId="29">
      <alignment horizontal="left" wrapText="1" indent="2"/>
    </xf>
    <xf numFmtId="0" fontId="6" fillId="0" borderId="33">
      <alignment horizontal="left" wrapText="1" indent="2"/>
    </xf>
    <xf numFmtId="49" fontId="6" fillId="0" borderId="43">
      <alignment horizontal="center"/>
    </xf>
    <xf numFmtId="0" fontId="11" fillId="0" borderId="22"/>
    <xf numFmtId="0" fontId="8" fillId="0" borderId="44">
      <alignment horizontal="center" vertical="center" textRotation="90" wrapText="1"/>
    </xf>
    <xf numFmtId="0" fontId="6" fillId="0" borderId="9">
      <alignment horizontal="center" vertical="top" wrapText="1"/>
    </xf>
    <xf numFmtId="0" fontId="6" fillId="0" borderId="9">
      <alignment horizontal="center" vertical="top"/>
    </xf>
    <xf numFmtId="49" fontId="6" fillId="0" borderId="9">
      <alignment horizontal="center" vertical="top" wrapText="1"/>
    </xf>
    <xf numFmtId="0" fontId="8" fillId="0" borderId="45"/>
    <xf numFmtId="49" fontId="8" fillId="0" borderId="26">
      <alignment horizontal="center"/>
    </xf>
    <xf numFmtId="0" fontId="15" fillId="0" borderId="17"/>
    <xf numFmtId="49" fontId="16" fillId="0" borderId="46">
      <alignment horizontal="left" vertical="center" wrapText="1"/>
    </xf>
    <xf numFmtId="49" fontId="8" fillId="0" borderId="34">
      <alignment horizontal="center" vertical="center" wrapText="1"/>
    </xf>
    <xf numFmtId="49" fontId="6" fillId="0" borderId="47">
      <alignment horizontal="left" vertical="center" wrapText="1" indent="2"/>
    </xf>
    <xf numFmtId="49" fontId="6" fillId="0" borderId="30">
      <alignment horizontal="center" vertical="center" wrapText="1"/>
    </xf>
    <xf numFmtId="0" fontId="6" fillId="0" borderId="31"/>
    <xf numFmtId="4" fontId="6" fillId="0" borderId="31">
      <alignment horizontal="right"/>
    </xf>
    <xf numFmtId="4" fontId="6" fillId="0" borderId="32">
      <alignment horizontal="right"/>
    </xf>
    <xf numFmtId="49" fontId="6" fillId="0" borderId="48">
      <alignment horizontal="left" vertical="center" wrapText="1" indent="3"/>
    </xf>
    <xf numFmtId="49" fontId="6" fillId="0" borderId="43">
      <alignment horizontal="center" vertical="center" wrapText="1"/>
    </xf>
    <xf numFmtId="49" fontId="6" fillId="0" borderId="46">
      <alignment horizontal="left" vertical="center" wrapText="1" indent="3"/>
    </xf>
    <xf numFmtId="49" fontId="6" fillId="0" borderId="34">
      <alignment horizontal="center" vertical="center" wrapText="1"/>
    </xf>
    <xf numFmtId="49" fontId="6" fillId="0" borderId="49">
      <alignment horizontal="left" vertical="center" wrapText="1" indent="3"/>
    </xf>
    <xf numFmtId="0" fontId="16" fillId="0" borderId="45">
      <alignment horizontal="left" vertical="center" wrapText="1"/>
    </xf>
    <xf numFmtId="49" fontId="6" fillId="0" borderId="50">
      <alignment horizontal="center" vertical="center" wrapText="1"/>
    </xf>
    <xf numFmtId="4" fontId="6" fillId="0" borderId="13">
      <alignment horizontal="right"/>
    </xf>
    <xf numFmtId="4" fontId="6" fillId="0" borderId="51">
      <alignment horizontal="right"/>
    </xf>
    <xf numFmtId="0" fontId="8" fillId="0" borderId="22">
      <alignment horizontal="center" vertical="center" textRotation="90" wrapText="1"/>
    </xf>
    <xf numFmtId="49" fontId="6" fillId="0" borderId="22">
      <alignment horizontal="left" vertical="center" wrapText="1" indent="3"/>
    </xf>
    <xf numFmtId="49" fontId="6" fillId="0" borderId="24">
      <alignment horizontal="center" vertical="center" wrapText="1"/>
    </xf>
    <xf numFmtId="4" fontId="6" fillId="0" borderId="24">
      <alignment horizontal="right"/>
    </xf>
    <xf numFmtId="0" fontId="6" fillId="0" borderId="0">
      <alignment vertical="center"/>
    </xf>
    <xf numFmtId="49" fontId="6" fillId="0" borderId="0">
      <alignment horizontal="left" vertical="center" wrapText="1" indent="3"/>
    </xf>
    <xf numFmtId="49" fontId="6" fillId="0" borderId="0">
      <alignment horizontal="center" vertical="center" wrapText="1"/>
    </xf>
    <xf numFmtId="4" fontId="6" fillId="0" borderId="0">
      <alignment horizontal="right" shrinkToFit="1"/>
    </xf>
    <xf numFmtId="0" fontId="8" fillId="0" borderId="11">
      <alignment horizontal="center" vertical="center" textRotation="90" wrapText="1"/>
    </xf>
    <xf numFmtId="49" fontId="6" fillId="0" borderId="11">
      <alignment horizontal="left" vertical="center" wrapText="1" indent="3"/>
    </xf>
    <xf numFmtId="49" fontId="6" fillId="0" borderId="11">
      <alignment horizontal="center" vertical="center" wrapText="1"/>
    </xf>
    <xf numFmtId="4" fontId="6" fillId="0" borderId="11">
      <alignment horizontal="right"/>
    </xf>
    <xf numFmtId="49" fontId="8" fillId="0" borderId="26">
      <alignment horizontal="center" vertical="center" wrapText="1"/>
    </xf>
    <xf numFmtId="0" fontId="6" fillId="0" borderId="32"/>
    <xf numFmtId="0" fontId="8" fillId="0" borderId="22">
      <alignment horizontal="center" vertical="center" textRotation="90"/>
    </xf>
    <xf numFmtId="0" fontId="8" fillId="0" borderId="11">
      <alignment horizontal="center" vertical="center" textRotation="90"/>
    </xf>
    <xf numFmtId="0" fontId="8" fillId="0" borderId="44">
      <alignment horizontal="center" vertical="center" textRotation="90"/>
    </xf>
    <xf numFmtId="49" fontId="16" fillId="0" borderId="45">
      <alignment horizontal="left" vertical="center" wrapText="1"/>
    </xf>
    <xf numFmtId="0" fontId="8" fillId="0" borderId="9">
      <alignment horizontal="center" vertical="center" textRotation="90"/>
    </xf>
    <xf numFmtId="0" fontId="8" fillId="0" borderId="26">
      <alignment horizontal="center" vertical="center"/>
    </xf>
    <xf numFmtId="0" fontId="6" fillId="0" borderId="46">
      <alignment horizontal="left" vertical="center" wrapText="1"/>
    </xf>
    <xf numFmtId="0" fontId="6" fillId="0" borderId="30">
      <alignment horizontal="center" vertical="center"/>
    </xf>
    <xf numFmtId="0" fontId="6" fillId="0" borderId="43">
      <alignment horizontal="center" vertical="center"/>
    </xf>
    <xf numFmtId="0" fontId="6" fillId="0" borderId="34">
      <alignment horizontal="center" vertical="center"/>
    </xf>
    <xf numFmtId="0" fontId="6" fillId="0" borderId="49">
      <alignment horizontal="left" vertical="center" wrapText="1"/>
    </xf>
    <xf numFmtId="0" fontId="8" fillId="0" borderId="34">
      <alignment horizontal="center" vertical="center"/>
    </xf>
    <xf numFmtId="0" fontId="6" fillId="0" borderId="50">
      <alignment horizontal="center" vertical="center"/>
    </xf>
    <xf numFmtId="49" fontId="8" fillId="0" borderId="26">
      <alignment horizontal="center" vertical="center"/>
    </xf>
    <xf numFmtId="49" fontId="6" fillId="0" borderId="46">
      <alignment horizontal="left" vertical="center" wrapText="1"/>
    </xf>
    <xf numFmtId="49" fontId="6" fillId="0" borderId="30">
      <alignment horizontal="center" vertical="center"/>
    </xf>
    <xf numFmtId="49" fontId="6" fillId="0" borderId="43">
      <alignment horizontal="center" vertical="center"/>
    </xf>
    <xf numFmtId="49" fontId="6" fillId="0" borderId="34">
      <alignment horizontal="center" vertical="center"/>
    </xf>
    <xf numFmtId="49" fontId="6" fillId="0" borderId="49">
      <alignment horizontal="left" vertical="center" wrapText="1"/>
    </xf>
    <xf numFmtId="49" fontId="6" fillId="0" borderId="50">
      <alignment horizontal="center" vertical="center"/>
    </xf>
    <xf numFmtId="49" fontId="6" fillId="0" borderId="11">
      <alignment horizontal="center" wrapText="1"/>
    </xf>
    <xf numFmtId="0" fontId="6" fillId="0" borderId="11">
      <alignment horizontal="center"/>
    </xf>
    <xf numFmtId="49" fontId="6" fillId="0" borderId="0">
      <alignment horizontal="left"/>
    </xf>
    <xf numFmtId="0" fontId="6" fillId="0" borderId="22">
      <alignment horizontal="center"/>
    </xf>
    <xf numFmtId="49" fontId="6" fillId="0" borderId="22">
      <alignment horizontal="center"/>
    </xf>
    <xf numFmtId="0" fontId="17" fillId="0" borderId="11">
      <alignment wrapText="1"/>
    </xf>
    <xf numFmtId="0" fontId="18" fillId="0" borderId="11"/>
    <xf numFmtId="0" fontId="17" fillId="0" borderId="9">
      <alignment wrapText="1"/>
    </xf>
    <xf numFmtId="0" fontId="17" fillId="0" borderId="22">
      <alignment wrapText="1"/>
    </xf>
    <xf numFmtId="0" fontId="18" fillId="0" borderId="22"/>
    <xf numFmtId="0" fontId="7" fillId="0" borderId="0"/>
    <xf numFmtId="0" fontId="7" fillId="0" borderId="0"/>
    <xf numFmtId="0" fontId="7" fillId="0" borderId="0"/>
    <xf numFmtId="0" fontId="15" fillId="0" borderId="0"/>
    <xf numFmtId="0" fontId="15" fillId="0" borderId="0"/>
    <xf numFmtId="0" fontId="11" fillId="4" borderId="0"/>
    <xf numFmtId="0" fontId="15" fillId="0" borderId="0"/>
  </cellStyleXfs>
  <cellXfs count="46">
    <xf numFmtId="0" fontId="0" fillId="0" borderId="0" xfId="0" applyBorder="1"/>
    <xf numFmtId="0" fontId="5" fillId="0" borderId="0" xfId="0" applyFont="1" applyBorder="1"/>
    <xf numFmtId="0" fontId="0" fillId="0" borderId="0" xfId="0" applyBorder="1"/>
    <xf numFmtId="0" fontId="0" fillId="0" borderId="0" xfId="0"/>
    <xf numFmtId="0" fontId="1" fillId="2" borderId="0" xfId="0" applyFont="1" applyFill="1" applyBorder="1" applyAlignment="1">
      <alignment horizontal="left"/>
    </xf>
    <xf numFmtId="4" fontId="4" fillId="2" borderId="1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0" fontId="0" fillId="0" borderId="0" xfId="0" applyFont="1" applyBorder="1"/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right"/>
    </xf>
    <xf numFmtId="0" fontId="0" fillId="0" borderId="0" xfId="0" applyBorder="1"/>
    <xf numFmtId="0" fontId="0" fillId="0" borderId="0" xfId="0" applyBorder="1"/>
    <xf numFmtId="0" fontId="0" fillId="0" borderId="0" xfId="0" applyBorder="1"/>
    <xf numFmtId="0" fontId="0" fillId="0" borderId="0" xfId="0" applyBorder="1"/>
    <xf numFmtId="4" fontId="4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8" xfId="0" applyFont="1" applyBorder="1" applyAlignment="1">
      <alignment horizontal="righ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Border="1" applyAlignment="1">
      <alignment horizontal="right" vertical="center"/>
    </xf>
  </cellXfs>
  <cellStyles count="171">
    <cellStyle name="br" xfId="166"/>
    <cellStyle name="col" xfId="165"/>
    <cellStyle name="style0" xfId="167"/>
    <cellStyle name="td" xfId="168"/>
    <cellStyle name="tr" xfId="164"/>
    <cellStyle name="xl100" xfId="83"/>
    <cellStyle name="xl101" xfId="89"/>
    <cellStyle name="xl102" xfId="85"/>
    <cellStyle name="xl103" xfId="93"/>
    <cellStyle name="xl104" xfId="96"/>
    <cellStyle name="xl105" xfId="81"/>
    <cellStyle name="xl106" xfId="84"/>
    <cellStyle name="xl107" xfId="90"/>
    <cellStyle name="xl108" xfId="95"/>
    <cellStyle name="xl109" xfId="82"/>
    <cellStyle name="xl110" xfId="91"/>
    <cellStyle name="xl111" xfId="92"/>
    <cellStyle name="xl112" xfId="86"/>
    <cellStyle name="xl113" xfId="94"/>
    <cellStyle name="xl114" xfId="87"/>
    <cellStyle name="xl115" xfId="88"/>
    <cellStyle name="xl116" xfId="97"/>
    <cellStyle name="xl117" xfId="120"/>
    <cellStyle name="xl118" xfId="124"/>
    <cellStyle name="xl119" xfId="128"/>
    <cellStyle name="xl120" xfId="134"/>
    <cellStyle name="xl121" xfId="135"/>
    <cellStyle name="xl122" xfId="136"/>
    <cellStyle name="xl123" xfId="138"/>
    <cellStyle name="xl124" xfId="159"/>
    <cellStyle name="xl125" xfId="162"/>
    <cellStyle name="xl126" xfId="98"/>
    <cellStyle name="xl127" xfId="101"/>
    <cellStyle name="xl128" xfId="104"/>
    <cellStyle name="xl129" xfId="106"/>
    <cellStyle name="xl130" xfId="111"/>
    <cellStyle name="xl131" xfId="113"/>
    <cellStyle name="xl132" xfId="115"/>
    <cellStyle name="xl133" xfId="116"/>
    <cellStyle name="xl134" xfId="121"/>
    <cellStyle name="xl135" xfId="125"/>
    <cellStyle name="xl136" xfId="129"/>
    <cellStyle name="xl137" xfId="137"/>
    <cellStyle name="xl138" xfId="140"/>
    <cellStyle name="xl139" xfId="144"/>
    <cellStyle name="xl140" xfId="148"/>
    <cellStyle name="xl141" xfId="152"/>
    <cellStyle name="xl142" xfId="102"/>
    <cellStyle name="xl143" xfId="105"/>
    <cellStyle name="xl144" xfId="107"/>
    <cellStyle name="xl145" xfId="112"/>
    <cellStyle name="xl146" xfId="114"/>
    <cellStyle name="xl147" xfId="117"/>
    <cellStyle name="xl148" xfId="122"/>
    <cellStyle name="xl149" xfId="126"/>
    <cellStyle name="xl150" xfId="130"/>
    <cellStyle name="xl151" xfId="132"/>
    <cellStyle name="xl152" xfId="139"/>
    <cellStyle name="xl153" xfId="141"/>
    <cellStyle name="xl154" xfId="142"/>
    <cellStyle name="xl155" xfId="143"/>
    <cellStyle name="xl156" xfId="145"/>
    <cellStyle name="xl157" xfId="146"/>
    <cellStyle name="xl158" xfId="147"/>
    <cellStyle name="xl159" xfId="149"/>
    <cellStyle name="xl160" xfId="150"/>
    <cellStyle name="xl161" xfId="151"/>
    <cellStyle name="xl162" xfId="153"/>
    <cellStyle name="xl163" xfId="100"/>
    <cellStyle name="xl164" xfId="108"/>
    <cellStyle name="xl165" xfId="118"/>
    <cellStyle name="xl166" xfId="123"/>
    <cellStyle name="xl167" xfId="127"/>
    <cellStyle name="xl168" xfId="131"/>
    <cellStyle name="xl169" xfId="154"/>
    <cellStyle name="xl170" xfId="157"/>
    <cellStyle name="xl171" xfId="160"/>
    <cellStyle name="xl172" xfId="163"/>
    <cellStyle name="xl173" xfId="155"/>
    <cellStyle name="xl174" xfId="158"/>
    <cellStyle name="xl175" xfId="156"/>
    <cellStyle name="xl176" xfId="109"/>
    <cellStyle name="xl177" xfId="99"/>
    <cellStyle name="xl178" xfId="110"/>
    <cellStyle name="xl179" xfId="119"/>
    <cellStyle name="xl180" xfId="133"/>
    <cellStyle name="xl181" xfId="161"/>
    <cellStyle name="xl182" xfId="103"/>
    <cellStyle name="xl21" xfId="169"/>
    <cellStyle name="xl22" xfId="5"/>
    <cellStyle name="xl23" xfId="11"/>
    <cellStyle name="xl24" xfId="15"/>
    <cellStyle name="xl25" xfId="22"/>
    <cellStyle name="xl26" xfId="37"/>
    <cellStyle name="xl27" xfId="9"/>
    <cellStyle name="xl28" xfId="39"/>
    <cellStyle name="xl29" xfId="41"/>
    <cellStyle name="xl30" xfId="47"/>
    <cellStyle name="xl31" xfId="3"/>
    <cellStyle name="xl32" xfId="170"/>
    <cellStyle name="xl33" xfId="16"/>
    <cellStyle name="xl34" xfId="33"/>
    <cellStyle name="xl35" xfId="42"/>
    <cellStyle name="xl36" xfId="48"/>
    <cellStyle name="xl37" xfId="52"/>
    <cellStyle name="xl38" xfId="55"/>
    <cellStyle name="xl39" xfId="34"/>
    <cellStyle name="xl40" xfId="26"/>
    <cellStyle name="xl41" xfId="43"/>
    <cellStyle name="xl42" xfId="49"/>
    <cellStyle name="xl43" xfId="53"/>
    <cellStyle name="xl44" xfId="40"/>
    <cellStyle name="xl45" xfId="2"/>
    <cellStyle name="xl45 2" xfId="44"/>
    <cellStyle name="xl46" xfId="57"/>
    <cellStyle name="xl47" xfId="6"/>
    <cellStyle name="xl48" xfId="23"/>
    <cellStyle name="xl49" xfId="29"/>
    <cellStyle name="xl50" xfId="31"/>
    <cellStyle name="xl51" xfId="12"/>
    <cellStyle name="xl52" xfId="17"/>
    <cellStyle name="xl53" xfId="24"/>
    <cellStyle name="xl54" xfId="7"/>
    <cellStyle name="xl55" xfId="38"/>
    <cellStyle name="xl56" xfId="13"/>
    <cellStyle name="xl57" xfId="18"/>
    <cellStyle name="xl58" xfId="25"/>
    <cellStyle name="xl59" xfId="28"/>
    <cellStyle name="xl60" xfId="30"/>
    <cellStyle name="xl61" xfId="32"/>
    <cellStyle name="xl62" xfId="35"/>
    <cellStyle name="xl63" xfId="36"/>
    <cellStyle name="xl64" xfId="8"/>
    <cellStyle name="xl65" xfId="14"/>
    <cellStyle name="xl66" xfId="19"/>
    <cellStyle name="xl67" xfId="45"/>
    <cellStyle name="xl68" xfId="50"/>
    <cellStyle name="xl69" xfId="46"/>
    <cellStyle name="xl70" xfId="51"/>
    <cellStyle name="xl71" xfId="54"/>
    <cellStyle name="xl72" xfId="56"/>
    <cellStyle name="xl73" xfId="10"/>
    <cellStyle name="xl74" xfId="20"/>
    <cellStyle name="xl75" xfId="27"/>
    <cellStyle name="xl76" xfId="21"/>
    <cellStyle name="xl77" xfId="58"/>
    <cellStyle name="xl78" xfId="61"/>
    <cellStyle name="xl79" xfId="65"/>
    <cellStyle name="xl80" xfId="72"/>
    <cellStyle name="xl81" xfId="74"/>
    <cellStyle name="xl82" xfId="59"/>
    <cellStyle name="xl83" xfId="70"/>
    <cellStyle name="xl84" xfId="73"/>
    <cellStyle name="xl85" xfId="75"/>
    <cellStyle name="xl86" xfId="80"/>
    <cellStyle name="xl87" xfId="60"/>
    <cellStyle name="xl88" xfId="66"/>
    <cellStyle name="xl89" xfId="76"/>
    <cellStyle name="xl90" xfId="62"/>
    <cellStyle name="xl91" xfId="67"/>
    <cellStyle name="xl92" xfId="77"/>
    <cellStyle name="xl93" xfId="68"/>
    <cellStyle name="xl94" xfId="71"/>
    <cellStyle name="xl95" xfId="78"/>
    <cellStyle name="xl96" xfId="1"/>
    <cellStyle name="xl96 2" xfId="69"/>
    <cellStyle name="xl97" xfId="79"/>
    <cellStyle name="xl98" xfId="63"/>
    <cellStyle name="xl99" xfId="64"/>
    <cellStyle name="Обычный" xfId="0" builtinId="0"/>
    <cellStyle name="Обычн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85"/>
  <sheetViews>
    <sheetView tabSelected="1" view="pageBreakPreview" zoomScaleNormal="100" zoomScaleSheetLayoutView="100" workbookViewId="0">
      <selection activeCell="F82" sqref="F82"/>
    </sheetView>
  </sheetViews>
  <sheetFormatPr defaultRowHeight="14.4" x14ac:dyDescent="0.3"/>
  <cols>
    <col min="1" max="1" width="58.6640625" customWidth="1"/>
    <col min="2" max="2" width="7.21875" customWidth="1"/>
    <col min="3" max="3" width="18.21875" style="16" customWidth="1"/>
    <col min="4" max="5" width="18.33203125" customWidth="1"/>
    <col min="6" max="6" width="13.88671875" customWidth="1"/>
    <col min="7" max="7" width="12.6640625" customWidth="1"/>
  </cols>
  <sheetData>
    <row r="1" spans="1:7" x14ac:dyDescent="0.3">
      <c r="A1" s="44"/>
      <c r="B1" s="44"/>
      <c r="C1" s="44"/>
      <c r="D1" s="44"/>
      <c r="E1" s="44"/>
    </row>
    <row r="2" spans="1:7" s="3" customFormat="1" ht="43.2" customHeight="1" x14ac:dyDescent="0.3">
      <c r="A2" s="37" t="s">
        <v>163</v>
      </c>
      <c r="B2" s="37"/>
      <c r="C2" s="37"/>
      <c r="D2" s="37"/>
      <c r="E2" s="37"/>
      <c r="F2" s="37"/>
      <c r="G2" s="37"/>
    </row>
    <row r="3" spans="1:7" s="3" customFormat="1" ht="15.6" x14ac:dyDescent="0.3">
      <c r="A3" s="4"/>
      <c r="B3" s="4"/>
      <c r="C3" s="4"/>
      <c r="D3" s="45"/>
      <c r="E3" s="45"/>
      <c r="F3" s="38" t="s">
        <v>147</v>
      </c>
      <c r="G3" s="38"/>
    </row>
    <row r="4" spans="1:7" s="3" customFormat="1" ht="22.5" customHeight="1" x14ac:dyDescent="0.3">
      <c r="A4" s="41" t="s">
        <v>143</v>
      </c>
      <c r="B4" s="41" t="s">
        <v>144</v>
      </c>
      <c r="C4" s="34" t="s">
        <v>164</v>
      </c>
      <c r="D4" s="34" t="s">
        <v>159</v>
      </c>
      <c r="E4" s="34" t="s">
        <v>165</v>
      </c>
      <c r="F4" s="34" t="s">
        <v>146</v>
      </c>
      <c r="G4" s="34" t="s">
        <v>160</v>
      </c>
    </row>
    <row r="5" spans="1:7" s="3" customFormat="1" ht="35.4" customHeight="1" x14ac:dyDescent="0.3">
      <c r="A5" s="42"/>
      <c r="B5" s="42"/>
      <c r="C5" s="35"/>
      <c r="D5" s="35"/>
      <c r="E5" s="35"/>
      <c r="F5" s="35"/>
      <c r="G5" s="35"/>
    </row>
    <row r="6" spans="1:7" s="3" customFormat="1" ht="39.6" customHeight="1" x14ac:dyDescent="0.3">
      <c r="A6" s="43"/>
      <c r="B6" s="43"/>
      <c r="C6" s="36"/>
      <c r="D6" s="36"/>
      <c r="E6" s="36"/>
      <c r="F6" s="36"/>
      <c r="G6" s="36"/>
    </row>
    <row r="7" spans="1:7" ht="18" customHeight="1" x14ac:dyDescent="0.3">
      <c r="A7" s="10" t="s">
        <v>99</v>
      </c>
      <c r="B7" s="11" t="s">
        <v>6</v>
      </c>
      <c r="C7" s="5">
        <f>C8+C9+C10+C11+C12+C13+C14+C15</f>
        <v>2850403156.6300001</v>
      </c>
      <c r="D7" s="5">
        <f>D8+D9+D10+D11+D12+D13+D14+D15</f>
        <v>4461546261.79</v>
      </c>
      <c r="E7" s="5">
        <f>E8+E9+E10+E11+E12+E13+E14+E15</f>
        <v>2585906443.5999999</v>
      </c>
      <c r="F7" s="6">
        <f>E7/D7*100</f>
        <v>57.959870678613527</v>
      </c>
      <c r="G7" s="6">
        <f>E7/C7*100</f>
        <v>90.720726209736881</v>
      </c>
    </row>
    <row r="8" spans="1:7" ht="31.2" x14ac:dyDescent="0.3">
      <c r="A8" s="9" t="s">
        <v>133</v>
      </c>
      <c r="B8" s="12" t="s">
        <v>39</v>
      </c>
      <c r="C8" s="33">
        <v>38736888.149999999</v>
      </c>
      <c r="D8" s="33">
        <v>61200863.82</v>
      </c>
      <c r="E8" s="33">
        <v>41350741.909999996</v>
      </c>
      <c r="F8" s="7">
        <f t="shared" ref="F8:F74" si="0">E8/D8*100</f>
        <v>67.565618079539064</v>
      </c>
      <c r="G8" s="7">
        <f t="shared" ref="G8:G72" si="1">E8/C8*100</f>
        <v>106.74771228364661</v>
      </c>
    </row>
    <row r="9" spans="1:7" ht="50.4" customHeight="1" x14ac:dyDescent="0.3">
      <c r="A9" s="9" t="s">
        <v>87</v>
      </c>
      <c r="B9" s="12" t="s">
        <v>52</v>
      </c>
      <c r="C9" s="33">
        <v>159138456.41999999</v>
      </c>
      <c r="D9" s="33">
        <v>242261042.47999999</v>
      </c>
      <c r="E9" s="33">
        <v>161883292.08000001</v>
      </c>
      <c r="F9" s="7">
        <f t="shared" si="0"/>
        <v>66.821842431956185</v>
      </c>
      <c r="G9" s="7">
        <f t="shared" si="1"/>
        <v>101.72480977995401</v>
      </c>
    </row>
    <row r="10" spans="1:7" ht="51" customHeight="1" x14ac:dyDescent="0.3">
      <c r="A10" s="9" t="s">
        <v>17</v>
      </c>
      <c r="B10" s="12" t="s">
        <v>69</v>
      </c>
      <c r="C10" s="33">
        <v>1019847129.47</v>
      </c>
      <c r="D10" s="33">
        <v>1617159861.4100001</v>
      </c>
      <c r="E10" s="33">
        <v>1065223810.86</v>
      </c>
      <c r="F10" s="7">
        <f t="shared" si="0"/>
        <v>65.870037729679524</v>
      </c>
      <c r="G10" s="7">
        <f t="shared" si="1"/>
        <v>104.44936109332205</v>
      </c>
    </row>
    <row r="11" spans="1:7" ht="15.6" x14ac:dyDescent="0.3">
      <c r="A11" s="9" t="s">
        <v>29</v>
      </c>
      <c r="B11" s="12" t="s">
        <v>85</v>
      </c>
      <c r="C11" s="33">
        <v>163691654.05000001</v>
      </c>
      <c r="D11" s="33">
        <v>305826122</v>
      </c>
      <c r="E11" s="33">
        <v>176561241.5</v>
      </c>
      <c r="F11" s="7">
        <f t="shared" si="0"/>
        <v>57.732557423593789</v>
      </c>
      <c r="G11" s="7">
        <f t="shared" si="1"/>
        <v>107.86209139658945</v>
      </c>
    </row>
    <row r="12" spans="1:7" ht="46.8" x14ac:dyDescent="0.3">
      <c r="A12" s="9" t="s">
        <v>78</v>
      </c>
      <c r="B12" s="12" t="s">
        <v>103</v>
      </c>
      <c r="C12" s="33">
        <v>287170192.55000001</v>
      </c>
      <c r="D12" s="33">
        <v>434744624.82999998</v>
      </c>
      <c r="E12" s="33">
        <v>300822201.66000003</v>
      </c>
      <c r="F12" s="7">
        <f t="shared" si="0"/>
        <v>69.195151470275647</v>
      </c>
      <c r="G12" s="7">
        <f t="shared" si="1"/>
        <v>104.75397846439895</v>
      </c>
    </row>
    <row r="13" spans="1:7" ht="15.6" x14ac:dyDescent="0.3">
      <c r="A13" s="9" t="s">
        <v>10</v>
      </c>
      <c r="B13" s="12" t="s">
        <v>116</v>
      </c>
      <c r="C13" s="33">
        <v>268798941.55000001</v>
      </c>
      <c r="D13" s="33">
        <v>54242003.5</v>
      </c>
      <c r="E13" s="33">
        <v>42249262.82</v>
      </c>
      <c r="F13" s="7">
        <f t="shared" si="0"/>
        <v>77.890306577632217</v>
      </c>
      <c r="G13" s="7">
        <f t="shared" si="1"/>
        <v>15.717793595605025</v>
      </c>
    </row>
    <row r="14" spans="1:7" ht="15.6" x14ac:dyDescent="0.3">
      <c r="A14" s="9" t="s">
        <v>140</v>
      </c>
      <c r="B14" s="12" t="s">
        <v>121</v>
      </c>
      <c r="C14" s="33">
        <v>0</v>
      </c>
      <c r="D14" s="33">
        <v>87828866.769999996</v>
      </c>
      <c r="E14" s="33">
        <v>0</v>
      </c>
      <c r="F14" s="7">
        <f t="shared" si="0"/>
        <v>0</v>
      </c>
      <c r="G14" s="7"/>
    </row>
    <row r="15" spans="1:7" ht="15.6" x14ac:dyDescent="0.3">
      <c r="A15" s="9" t="s">
        <v>96</v>
      </c>
      <c r="B15" s="12" t="s">
        <v>8</v>
      </c>
      <c r="C15" s="33">
        <v>913019894.44000006</v>
      </c>
      <c r="D15" s="33">
        <v>1658282876.98</v>
      </c>
      <c r="E15" s="33">
        <v>797815892.76999998</v>
      </c>
      <c r="F15" s="7">
        <f t="shared" si="0"/>
        <v>48.110964892971161</v>
      </c>
      <c r="G15" s="7">
        <f t="shared" si="1"/>
        <v>87.382092945448861</v>
      </c>
    </row>
    <row r="16" spans="1:7" ht="15.6" x14ac:dyDescent="0.3">
      <c r="A16" s="10" t="s">
        <v>129</v>
      </c>
      <c r="B16" s="11" t="s">
        <v>130</v>
      </c>
      <c r="C16" s="5">
        <f>C17+C18</f>
        <v>118553314.03</v>
      </c>
      <c r="D16" s="5">
        <f>D17+D18</f>
        <v>171476014.16</v>
      </c>
      <c r="E16" s="5">
        <f>E17+E18</f>
        <v>118804074.18000001</v>
      </c>
      <c r="F16" s="6">
        <f t="shared" si="0"/>
        <v>69.283202529507648</v>
      </c>
      <c r="G16" s="6">
        <f t="shared" si="1"/>
        <v>100.21151677795912</v>
      </c>
    </row>
    <row r="17" spans="1:7" ht="15.6" x14ac:dyDescent="0.3">
      <c r="A17" s="9" t="s">
        <v>127</v>
      </c>
      <c r="B17" s="12" t="s">
        <v>26</v>
      </c>
      <c r="C17" s="20">
        <v>19471073.649999999</v>
      </c>
      <c r="D17" s="33">
        <v>30781600</v>
      </c>
      <c r="E17" s="33">
        <v>20741475.289999999</v>
      </c>
      <c r="F17" s="7">
        <f t="shared" si="0"/>
        <v>67.382706844348576</v>
      </c>
      <c r="G17" s="7">
        <f t="shared" si="1"/>
        <v>106.52455875231101</v>
      </c>
    </row>
    <row r="18" spans="1:7" ht="15.6" x14ac:dyDescent="0.3">
      <c r="A18" s="9" t="s">
        <v>24</v>
      </c>
      <c r="B18" s="12" t="s">
        <v>46</v>
      </c>
      <c r="C18" s="20">
        <v>99082240.379999995</v>
      </c>
      <c r="D18" s="33">
        <v>140694414.16</v>
      </c>
      <c r="E18" s="33">
        <v>98062598.890000001</v>
      </c>
      <c r="F18" s="7">
        <f t="shared" si="0"/>
        <v>69.698999406246216</v>
      </c>
      <c r="G18" s="7">
        <f t="shared" si="1"/>
        <v>98.970913973998293</v>
      </c>
    </row>
    <row r="19" spans="1:7" ht="31.2" x14ac:dyDescent="0.3">
      <c r="A19" s="10" t="s">
        <v>21</v>
      </c>
      <c r="B19" s="11" t="s">
        <v>102</v>
      </c>
      <c r="C19" s="5">
        <f>C20+C21+C22+C23</f>
        <v>657768560.77999997</v>
      </c>
      <c r="D19" s="5">
        <f>D20+D21+D22+D23</f>
        <v>1288092485.8</v>
      </c>
      <c r="E19" s="5">
        <f>E20+E21+E22+E23</f>
        <v>770618799.82999992</v>
      </c>
      <c r="F19" s="6">
        <f t="shared" si="0"/>
        <v>59.826356284610192</v>
      </c>
      <c r="G19" s="6">
        <f t="shared" si="1"/>
        <v>117.1565267449358</v>
      </c>
    </row>
    <row r="20" spans="1:7" ht="15.6" x14ac:dyDescent="0.3">
      <c r="A20" s="9" t="s">
        <v>161</v>
      </c>
      <c r="B20" s="12" t="s">
        <v>95</v>
      </c>
      <c r="C20" s="21">
        <v>150684505.47999999</v>
      </c>
      <c r="D20" s="33">
        <v>96965714.670000002</v>
      </c>
      <c r="E20" s="33">
        <v>63991794.579999998</v>
      </c>
      <c r="F20" s="7">
        <f t="shared" si="0"/>
        <v>65.994248377151678</v>
      </c>
      <c r="G20" s="7">
        <f t="shared" si="1"/>
        <v>42.467401924409195</v>
      </c>
    </row>
    <row r="21" spans="1:7" ht="46.8" x14ac:dyDescent="0.3">
      <c r="A21" s="9" t="s">
        <v>162</v>
      </c>
      <c r="B21" s="12" t="s">
        <v>49</v>
      </c>
      <c r="C21" s="21">
        <v>388254489.48000002</v>
      </c>
      <c r="D21" s="33">
        <v>664138787.53999996</v>
      </c>
      <c r="E21" s="33">
        <v>390369623.70999998</v>
      </c>
      <c r="F21" s="7">
        <f t="shared" si="0"/>
        <v>58.778320289942208</v>
      </c>
      <c r="G21" s="7">
        <f t="shared" si="1"/>
        <v>100.54478036630891</v>
      </c>
    </row>
    <row r="22" spans="1:7" ht="15.6" x14ac:dyDescent="0.3">
      <c r="A22" s="9" t="s">
        <v>82</v>
      </c>
      <c r="B22" s="12" t="s">
        <v>67</v>
      </c>
      <c r="C22" s="21">
        <v>1270000</v>
      </c>
      <c r="D22" s="33">
        <v>2200000</v>
      </c>
      <c r="E22" s="33">
        <v>1765000</v>
      </c>
      <c r="F22" s="7">
        <f t="shared" si="0"/>
        <v>80.22727272727272</v>
      </c>
      <c r="G22" s="7">
        <f t="shared" si="1"/>
        <v>138.97637795275591</v>
      </c>
    </row>
    <row r="23" spans="1:7" ht="31.2" x14ac:dyDescent="0.3">
      <c r="A23" s="9" t="s">
        <v>112</v>
      </c>
      <c r="B23" s="12" t="s">
        <v>110</v>
      </c>
      <c r="C23" s="21">
        <v>117559565.81999999</v>
      </c>
      <c r="D23" s="33">
        <v>524787983.58999997</v>
      </c>
      <c r="E23" s="33">
        <v>314492381.54000002</v>
      </c>
      <c r="F23" s="7">
        <f t="shared" si="0"/>
        <v>59.927511942747316</v>
      </c>
      <c r="G23" s="7">
        <f t="shared" si="1"/>
        <v>267.51747452141109</v>
      </c>
    </row>
    <row r="24" spans="1:7" ht="15.6" x14ac:dyDescent="0.3">
      <c r="A24" s="10" t="s">
        <v>131</v>
      </c>
      <c r="B24" s="11" t="s">
        <v>71</v>
      </c>
      <c r="C24" s="5">
        <f>C25+C26+C27+C28+C29+C30+C31+C32+C33+C34</f>
        <v>14461023894.59</v>
      </c>
      <c r="D24" s="5">
        <f>D25+D26+D27+D28+D29+D30+D31+D32+D33+D34</f>
        <v>23165924234.77</v>
      </c>
      <c r="E24" s="5">
        <f>E25+E26+E27+E28+E29+E30+E31+E32+E33+E34</f>
        <v>13852257991.85</v>
      </c>
      <c r="F24" s="6">
        <f t="shared" si="0"/>
        <v>59.795835691541235</v>
      </c>
      <c r="G24" s="6">
        <f t="shared" si="1"/>
        <v>95.790298756315977</v>
      </c>
    </row>
    <row r="25" spans="1:7" ht="15.6" x14ac:dyDescent="0.3">
      <c r="A25" s="9" t="s">
        <v>107</v>
      </c>
      <c r="B25" s="12" t="s">
        <v>83</v>
      </c>
      <c r="C25" s="23">
        <v>166956191.31</v>
      </c>
      <c r="D25" s="33">
        <v>295439492.38999999</v>
      </c>
      <c r="E25" s="33">
        <v>188605961.75</v>
      </c>
      <c r="F25" s="7">
        <f t="shared" si="0"/>
        <v>63.839116505462798</v>
      </c>
      <c r="G25" s="7">
        <f t="shared" si="1"/>
        <v>112.967336083872</v>
      </c>
    </row>
    <row r="26" spans="1:7" ht="15.6" x14ac:dyDescent="0.3">
      <c r="A26" s="9" t="s">
        <v>36</v>
      </c>
      <c r="B26" s="12" t="s">
        <v>139</v>
      </c>
      <c r="C26" s="23">
        <v>180000</v>
      </c>
      <c r="D26" s="33">
        <v>43300000</v>
      </c>
      <c r="E26" s="33">
        <v>200000</v>
      </c>
      <c r="F26" s="7">
        <f t="shared" si="0"/>
        <v>0.46189376443418012</v>
      </c>
      <c r="G26" s="7"/>
    </row>
    <row r="27" spans="1:7" ht="15.6" x14ac:dyDescent="0.3">
      <c r="A27" s="9" t="s">
        <v>54</v>
      </c>
      <c r="B27" s="12" t="s">
        <v>2</v>
      </c>
      <c r="C27" s="23">
        <v>7053938186.6599998</v>
      </c>
      <c r="D27" s="33">
        <v>11029534657.92</v>
      </c>
      <c r="E27" s="33">
        <v>6299051207.1300001</v>
      </c>
      <c r="F27" s="7">
        <f t="shared" si="0"/>
        <v>57.110761265044196</v>
      </c>
      <c r="G27" s="7">
        <f t="shared" si="1"/>
        <v>89.298361290468947</v>
      </c>
    </row>
    <row r="28" spans="1:7" ht="15.6" x14ac:dyDescent="0.3">
      <c r="A28" s="9" t="s">
        <v>93</v>
      </c>
      <c r="B28" s="12" t="s">
        <v>15</v>
      </c>
      <c r="C28" s="23">
        <v>10988220.59</v>
      </c>
      <c r="D28" s="33">
        <v>120993210.91</v>
      </c>
      <c r="E28" s="33">
        <v>36257042.090000004</v>
      </c>
      <c r="F28" s="7">
        <f t="shared" si="0"/>
        <v>29.966178942857844</v>
      </c>
      <c r="G28" s="7">
        <f t="shared" si="1"/>
        <v>329.96281602679403</v>
      </c>
    </row>
    <row r="29" spans="1:7" ht="15.6" x14ac:dyDescent="0.3">
      <c r="A29" s="9" t="s">
        <v>117</v>
      </c>
      <c r="B29" s="12" t="s">
        <v>35</v>
      </c>
      <c r="C29" s="23">
        <v>374458743.56999999</v>
      </c>
      <c r="D29" s="33">
        <v>581445184</v>
      </c>
      <c r="E29" s="33">
        <v>410588849.18000001</v>
      </c>
      <c r="F29" s="7">
        <f t="shared" si="0"/>
        <v>70.61522917008115</v>
      </c>
      <c r="G29" s="7">
        <f t="shared" si="1"/>
        <v>109.64862117133232</v>
      </c>
    </row>
    <row r="30" spans="1:7" ht="15.6" x14ac:dyDescent="0.3">
      <c r="A30" s="9" t="s">
        <v>33</v>
      </c>
      <c r="B30" s="12" t="s">
        <v>53</v>
      </c>
      <c r="C30" s="23">
        <v>694424689.88</v>
      </c>
      <c r="D30" s="33">
        <v>1440508869.04</v>
      </c>
      <c r="E30" s="33">
        <v>771771633.34000003</v>
      </c>
      <c r="F30" s="7">
        <f t="shared" si="0"/>
        <v>53.576319447052953</v>
      </c>
      <c r="G30" s="7">
        <f t="shared" si="1"/>
        <v>111.13827670403913</v>
      </c>
    </row>
    <row r="31" spans="1:7" ht="15.6" x14ac:dyDescent="0.3">
      <c r="A31" s="9" t="s">
        <v>123</v>
      </c>
      <c r="B31" s="12" t="s">
        <v>64</v>
      </c>
      <c r="C31" s="23">
        <v>5499431333.9099998</v>
      </c>
      <c r="D31" s="33">
        <v>8916447755.6299992</v>
      </c>
      <c r="E31" s="33">
        <v>5707322318.04</v>
      </c>
      <c r="F31" s="7">
        <f t="shared" si="0"/>
        <v>64.008924567928943</v>
      </c>
      <c r="G31" s="7">
        <f t="shared" si="1"/>
        <v>103.78022692724838</v>
      </c>
    </row>
    <row r="32" spans="1:7" ht="15.6" x14ac:dyDescent="0.3">
      <c r="A32" s="9" t="s">
        <v>28</v>
      </c>
      <c r="B32" s="12" t="s">
        <v>22</v>
      </c>
      <c r="C32" s="23">
        <v>11339606.5</v>
      </c>
      <c r="D32" s="33">
        <v>49311153</v>
      </c>
      <c r="E32" s="33">
        <v>15571164.16</v>
      </c>
      <c r="F32" s="7">
        <f t="shared" si="0"/>
        <v>31.577367821839413</v>
      </c>
      <c r="G32" s="7">
        <f t="shared" si="1"/>
        <v>137.31661817365531</v>
      </c>
    </row>
    <row r="33" spans="1:7" s="15" customFormat="1" ht="31.2" x14ac:dyDescent="0.3">
      <c r="A33" s="9" t="s">
        <v>153</v>
      </c>
      <c r="B33" s="12" t="s">
        <v>154</v>
      </c>
      <c r="C33" s="23">
        <v>0</v>
      </c>
      <c r="D33" s="33">
        <v>99000</v>
      </c>
      <c r="E33" s="33">
        <v>0</v>
      </c>
      <c r="F33" s="7">
        <f t="shared" si="0"/>
        <v>0</v>
      </c>
      <c r="G33" s="7"/>
    </row>
    <row r="34" spans="1:7" ht="15.6" x14ac:dyDescent="0.3">
      <c r="A34" s="9" t="s">
        <v>9</v>
      </c>
      <c r="B34" s="12" t="s">
        <v>55</v>
      </c>
      <c r="C34" s="23">
        <v>649306922.16999996</v>
      </c>
      <c r="D34" s="33">
        <v>688844911.88</v>
      </c>
      <c r="E34" s="33">
        <v>422889816.16000003</v>
      </c>
      <c r="F34" s="7">
        <f t="shared" si="0"/>
        <v>61.391150441373867</v>
      </c>
      <c r="G34" s="7">
        <f t="shared" si="1"/>
        <v>65.129417494378728</v>
      </c>
    </row>
    <row r="35" spans="1:7" ht="15.6" x14ac:dyDescent="0.3">
      <c r="A35" s="10" t="s">
        <v>128</v>
      </c>
      <c r="B35" s="11" t="s">
        <v>43</v>
      </c>
      <c r="C35" s="5">
        <f>C36+C37+C38+C39</f>
        <v>1271343124.3200002</v>
      </c>
      <c r="D35" s="5">
        <f>D36+D37+D38+D39</f>
        <v>3467867143.5700002</v>
      </c>
      <c r="E35" s="5">
        <f>E36+E37+E38+E39</f>
        <v>1723067521.4000001</v>
      </c>
      <c r="F35" s="6">
        <f t="shared" si="0"/>
        <v>49.686664744203149</v>
      </c>
      <c r="G35" s="6">
        <f t="shared" si="1"/>
        <v>135.53127306380114</v>
      </c>
    </row>
    <row r="36" spans="1:7" ht="15.6" x14ac:dyDescent="0.3">
      <c r="A36" s="9" t="s">
        <v>7</v>
      </c>
      <c r="B36" s="12" t="s">
        <v>61</v>
      </c>
      <c r="C36" s="24">
        <v>85024627.799999997</v>
      </c>
      <c r="D36" s="33">
        <v>345605722.68000001</v>
      </c>
      <c r="E36" s="33">
        <v>139924959.74000001</v>
      </c>
      <c r="F36" s="7">
        <f t="shared" si="0"/>
        <v>40.486875811821555</v>
      </c>
      <c r="G36" s="7">
        <f t="shared" si="1"/>
        <v>164.56991739986188</v>
      </c>
    </row>
    <row r="37" spans="1:7" ht="15.6" x14ac:dyDescent="0.3">
      <c r="A37" s="9" t="s">
        <v>47</v>
      </c>
      <c r="B37" s="12" t="s">
        <v>75</v>
      </c>
      <c r="C37" s="24">
        <v>334121830.06</v>
      </c>
      <c r="D37" s="33">
        <v>1137910007.47</v>
      </c>
      <c r="E37" s="33">
        <v>426690212.69</v>
      </c>
      <c r="F37" s="7">
        <f t="shared" si="0"/>
        <v>37.497711584301122</v>
      </c>
      <c r="G37" s="7">
        <f t="shared" si="1"/>
        <v>127.70497893339594</v>
      </c>
    </row>
    <row r="38" spans="1:7" ht="15.6" x14ac:dyDescent="0.3">
      <c r="A38" s="9" t="s">
        <v>57</v>
      </c>
      <c r="B38" s="12" t="s">
        <v>89</v>
      </c>
      <c r="C38" s="24">
        <v>747327768.07000005</v>
      </c>
      <c r="D38" s="33">
        <v>1444411333.73</v>
      </c>
      <c r="E38" s="33">
        <v>792625169.29999995</v>
      </c>
      <c r="F38" s="7">
        <f t="shared" si="0"/>
        <v>54.875308078146332</v>
      </c>
      <c r="G38" s="7">
        <f t="shared" si="1"/>
        <v>106.06124958356385</v>
      </c>
    </row>
    <row r="39" spans="1:7" ht="31.2" x14ac:dyDescent="0.3">
      <c r="A39" s="9" t="s">
        <v>3</v>
      </c>
      <c r="B39" s="12" t="s">
        <v>125</v>
      </c>
      <c r="C39" s="25">
        <v>104868898.39</v>
      </c>
      <c r="D39" s="33">
        <v>539940079.69000006</v>
      </c>
      <c r="E39" s="33">
        <v>363827179.67000002</v>
      </c>
      <c r="F39" s="7">
        <f t="shared" si="0"/>
        <v>67.382880685369187</v>
      </c>
      <c r="G39" s="7">
        <f t="shared" si="1"/>
        <v>346.93525464237501</v>
      </c>
    </row>
    <row r="40" spans="1:7" ht="15.6" x14ac:dyDescent="0.3">
      <c r="A40" s="10" t="s">
        <v>138</v>
      </c>
      <c r="B40" s="11" t="s">
        <v>16</v>
      </c>
      <c r="C40" s="22">
        <f>C41+C42+C43+C44</f>
        <v>17841983.170000002</v>
      </c>
      <c r="D40" s="22">
        <f>D41+D42+D43+D44</f>
        <v>27435291.920000002</v>
      </c>
      <c r="E40" s="22">
        <f>E41+E42+E43+E44</f>
        <v>8913555.7699999996</v>
      </c>
      <c r="F40" s="6">
        <f t="shared" si="0"/>
        <v>32.489378265015375</v>
      </c>
      <c r="G40" s="6">
        <f t="shared" si="1"/>
        <v>49.958324055520329</v>
      </c>
    </row>
    <row r="41" spans="1:7" s="14" customFormat="1" ht="15.6" x14ac:dyDescent="0.3">
      <c r="A41" s="9" t="s">
        <v>148</v>
      </c>
      <c r="B41" s="12" t="s">
        <v>149</v>
      </c>
      <c r="C41" s="26">
        <v>0</v>
      </c>
      <c r="D41" s="33">
        <v>500000</v>
      </c>
      <c r="E41" s="33">
        <v>421735.82</v>
      </c>
      <c r="F41" s="7">
        <f t="shared" si="0"/>
        <v>84.347163999999992</v>
      </c>
      <c r="G41" s="7"/>
    </row>
    <row r="42" spans="1:7" ht="31.2" x14ac:dyDescent="0.3">
      <c r="A42" s="9" t="s">
        <v>48</v>
      </c>
      <c r="B42" s="12" t="s">
        <v>65</v>
      </c>
      <c r="C42" s="26">
        <v>51900</v>
      </c>
      <c r="D42" s="33">
        <v>45200</v>
      </c>
      <c r="E42" s="33">
        <v>24400</v>
      </c>
      <c r="F42" s="7">
        <f t="shared" si="0"/>
        <v>53.982300884955748</v>
      </c>
      <c r="G42" s="7">
        <f t="shared" si="1"/>
        <v>47.01348747591522</v>
      </c>
    </row>
    <row r="43" spans="1:7" ht="31.2" x14ac:dyDescent="0.3">
      <c r="A43" s="9" t="s">
        <v>109</v>
      </c>
      <c r="B43" s="12" t="s">
        <v>79</v>
      </c>
      <c r="C43" s="26">
        <v>0</v>
      </c>
      <c r="D43" s="33">
        <v>394500</v>
      </c>
      <c r="E43" s="33">
        <v>99500</v>
      </c>
      <c r="F43" s="7">
        <f t="shared" si="0"/>
        <v>25.221799746514574</v>
      </c>
      <c r="G43" s="7"/>
    </row>
    <row r="44" spans="1:7" ht="15.6" x14ac:dyDescent="0.3">
      <c r="A44" s="9" t="s">
        <v>11</v>
      </c>
      <c r="B44" s="12" t="s">
        <v>94</v>
      </c>
      <c r="C44" s="26">
        <v>17790083.170000002</v>
      </c>
      <c r="D44" s="33">
        <v>26495591.920000002</v>
      </c>
      <c r="E44" s="33">
        <v>8367919.9500000002</v>
      </c>
      <c r="F44" s="7">
        <f t="shared" si="0"/>
        <v>31.582309899948065</v>
      </c>
      <c r="G44" s="7">
        <f t="shared" si="1"/>
        <v>47.036991733187044</v>
      </c>
    </row>
    <row r="45" spans="1:7" ht="15.6" x14ac:dyDescent="0.3">
      <c r="A45" s="10" t="s">
        <v>136</v>
      </c>
      <c r="B45" s="11" t="s">
        <v>137</v>
      </c>
      <c r="C45" s="5">
        <f>C46+C47+C48+C49+C50+C51+C52</f>
        <v>12930155912.130001</v>
      </c>
      <c r="D45" s="5">
        <f>D46+D47+D48+D49+D50+D51+D52</f>
        <v>21776453779.970001</v>
      </c>
      <c r="E45" s="5">
        <f>E46+E47+E48+E49+E50+E51+E52</f>
        <v>14938563596.57</v>
      </c>
      <c r="F45" s="6">
        <f t="shared" si="0"/>
        <v>68.599615656018813</v>
      </c>
      <c r="G45" s="6">
        <f t="shared" si="1"/>
        <v>115.53274143087381</v>
      </c>
    </row>
    <row r="46" spans="1:7" ht="15.6" x14ac:dyDescent="0.3">
      <c r="A46" s="9" t="s">
        <v>104</v>
      </c>
      <c r="B46" s="12" t="s">
        <v>5</v>
      </c>
      <c r="C46" s="27">
        <v>3146375696.3600001</v>
      </c>
      <c r="D46" s="33">
        <v>5047775708.8500004</v>
      </c>
      <c r="E46" s="33">
        <v>3595674340.8400002</v>
      </c>
      <c r="F46" s="7">
        <f t="shared" si="0"/>
        <v>71.232846866311689</v>
      </c>
      <c r="G46" s="7">
        <f t="shared" si="1"/>
        <v>114.27987906847194</v>
      </c>
    </row>
    <row r="47" spans="1:7" ht="15.6" x14ac:dyDescent="0.3">
      <c r="A47" s="9" t="s">
        <v>81</v>
      </c>
      <c r="B47" s="12" t="s">
        <v>20</v>
      </c>
      <c r="C47" s="27">
        <v>6414164966.3800001</v>
      </c>
      <c r="D47" s="33">
        <v>10947077500.23</v>
      </c>
      <c r="E47" s="33">
        <v>7454165687.8299999</v>
      </c>
      <c r="F47" s="7">
        <f t="shared" si="0"/>
        <v>68.092746102084206</v>
      </c>
      <c r="G47" s="7">
        <f t="shared" si="1"/>
        <v>116.21412493911816</v>
      </c>
    </row>
    <row r="48" spans="1:7" ht="15.6" x14ac:dyDescent="0.3">
      <c r="A48" s="9" t="s">
        <v>150</v>
      </c>
      <c r="B48" s="12" t="s">
        <v>34</v>
      </c>
      <c r="C48" s="27">
        <v>1099372848.22</v>
      </c>
      <c r="D48" s="33">
        <v>1943168608.4200001</v>
      </c>
      <c r="E48" s="33">
        <v>1379699544.3099999</v>
      </c>
      <c r="F48" s="7">
        <f t="shared" si="0"/>
        <v>71.002564488309659</v>
      </c>
      <c r="G48" s="7">
        <f t="shared" si="1"/>
        <v>125.49878292372586</v>
      </c>
    </row>
    <row r="49" spans="1:7" ht="15.6" x14ac:dyDescent="0.3">
      <c r="A49" s="9" t="s">
        <v>18</v>
      </c>
      <c r="B49" s="12" t="s">
        <v>51</v>
      </c>
      <c r="C49" s="27">
        <v>1272660275.6099999</v>
      </c>
      <c r="D49" s="33">
        <v>1829595594.0799999</v>
      </c>
      <c r="E49" s="33">
        <v>1349394750.01</v>
      </c>
      <c r="F49" s="7">
        <f t="shared" si="0"/>
        <v>73.753716634223437</v>
      </c>
      <c r="G49" s="7">
        <f t="shared" si="1"/>
        <v>106.02945466834977</v>
      </c>
    </row>
    <row r="50" spans="1:7" ht="31.2" x14ac:dyDescent="0.3">
      <c r="A50" s="9" t="s">
        <v>41</v>
      </c>
      <c r="B50" s="12" t="s">
        <v>68</v>
      </c>
      <c r="C50" s="27">
        <v>29706437.600000001</v>
      </c>
      <c r="D50" s="33">
        <v>49045441.600000001</v>
      </c>
      <c r="E50" s="33">
        <v>36237805.520000003</v>
      </c>
      <c r="F50" s="7">
        <f t="shared" si="0"/>
        <v>73.886184603137522</v>
      </c>
      <c r="G50" s="7">
        <f t="shared" si="1"/>
        <v>121.98637213908141</v>
      </c>
    </row>
    <row r="51" spans="1:7" ht="15.6" x14ac:dyDescent="0.3">
      <c r="A51" s="9" t="s">
        <v>151</v>
      </c>
      <c r="B51" s="12" t="s">
        <v>98</v>
      </c>
      <c r="C51" s="27">
        <v>132433580.95</v>
      </c>
      <c r="D51" s="33">
        <v>321789899.99000001</v>
      </c>
      <c r="E51" s="33">
        <v>242675714.06</v>
      </c>
      <c r="F51" s="7">
        <f t="shared" si="0"/>
        <v>75.414335275141156</v>
      </c>
      <c r="G51" s="7">
        <f t="shared" si="1"/>
        <v>183.24333776915816</v>
      </c>
    </row>
    <row r="52" spans="1:7" ht="15.6" x14ac:dyDescent="0.3">
      <c r="A52" s="9" t="s">
        <v>37</v>
      </c>
      <c r="B52" s="12" t="s">
        <v>134</v>
      </c>
      <c r="C52" s="27">
        <v>835442107.00999999</v>
      </c>
      <c r="D52" s="33">
        <v>1638001026.8</v>
      </c>
      <c r="E52" s="33">
        <v>880715754</v>
      </c>
      <c r="F52" s="7">
        <f t="shared" si="0"/>
        <v>53.767716844510595</v>
      </c>
      <c r="G52" s="7">
        <f t="shared" si="1"/>
        <v>105.41912439056151</v>
      </c>
    </row>
    <row r="53" spans="1:7" ht="15.6" x14ac:dyDescent="0.3">
      <c r="A53" s="10" t="s">
        <v>32</v>
      </c>
      <c r="B53" s="11" t="s">
        <v>108</v>
      </c>
      <c r="C53" s="5">
        <f>C54+C55+C56</f>
        <v>1596719976.79</v>
      </c>
      <c r="D53" s="5">
        <f t="shared" ref="D53:E53" si="2">D54+D55+D56</f>
        <v>2374587450.96</v>
      </c>
      <c r="E53" s="5">
        <f t="shared" si="2"/>
        <v>1620486873.25</v>
      </c>
      <c r="F53" s="6">
        <f t="shared" si="0"/>
        <v>68.242880362012698</v>
      </c>
      <c r="G53" s="6">
        <f t="shared" si="1"/>
        <v>101.48848243934296</v>
      </c>
    </row>
    <row r="54" spans="1:7" ht="15.6" x14ac:dyDescent="0.3">
      <c r="A54" s="9" t="s">
        <v>70</v>
      </c>
      <c r="B54" s="12" t="s">
        <v>124</v>
      </c>
      <c r="C54" s="28">
        <v>1443210935.5699999</v>
      </c>
      <c r="D54" s="33">
        <v>2134898134.6500001</v>
      </c>
      <c r="E54" s="33">
        <v>1452756362.3599999</v>
      </c>
      <c r="F54" s="7">
        <f t="shared" si="0"/>
        <v>68.048041205402427</v>
      </c>
      <c r="G54" s="7">
        <f t="shared" si="1"/>
        <v>100.66140205528791</v>
      </c>
    </row>
    <row r="55" spans="1:7" s="17" customFormat="1" ht="15.6" x14ac:dyDescent="0.3">
      <c r="A55" s="9" t="s">
        <v>158</v>
      </c>
      <c r="B55" s="12" t="s">
        <v>157</v>
      </c>
      <c r="C55" s="28">
        <v>2674294.5699999998</v>
      </c>
      <c r="D55" s="33">
        <v>3487207</v>
      </c>
      <c r="E55" s="33">
        <v>2663911.88</v>
      </c>
      <c r="F55" s="7">
        <f t="shared" si="0"/>
        <v>76.390987974043412</v>
      </c>
      <c r="G55" s="7">
        <f t="shared" si="1"/>
        <v>99.611759672383442</v>
      </c>
    </row>
    <row r="56" spans="1:7" ht="15.6" x14ac:dyDescent="0.3">
      <c r="A56" s="9" t="s">
        <v>58</v>
      </c>
      <c r="B56" s="12" t="s">
        <v>25</v>
      </c>
      <c r="C56" s="28">
        <v>150834746.65000001</v>
      </c>
      <c r="D56" s="33">
        <v>236202109.31</v>
      </c>
      <c r="E56" s="33">
        <v>165066599.00999999</v>
      </c>
      <c r="F56" s="7">
        <f t="shared" si="0"/>
        <v>69.883626142119141</v>
      </c>
      <c r="G56" s="7">
        <f t="shared" si="1"/>
        <v>109.43539381746294</v>
      </c>
    </row>
    <row r="57" spans="1:7" ht="15.6" x14ac:dyDescent="0.3">
      <c r="A57" s="10" t="s">
        <v>56</v>
      </c>
      <c r="B57" s="11" t="s">
        <v>77</v>
      </c>
      <c r="C57" s="5">
        <f>C58+C59+C60+C61+C62+C63</f>
        <v>7266272274.7200012</v>
      </c>
      <c r="D57" s="5">
        <f>D58+D59+D60+D61+D62+D63</f>
        <v>8868609700.2600002</v>
      </c>
      <c r="E57" s="5">
        <f>E58+E59+E60+E61+E62+E63</f>
        <v>6793002606.1400003</v>
      </c>
      <c r="F57" s="6">
        <f t="shared" si="0"/>
        <v>76.596026161133807</v>
      </c>
      <c r="G57" s="6">
        <f t="shared" si="1"/>
        <v>93.486761152254815</v>
      </c>
    </row>
    <row r="58" spans="1:7" s="2" customFormat="1" ht="15.6" x14ac:dyDescent="0.3">
      <c r="A58" s="9" t="s">
        <v>45</v>
      </c>
      <c r="B58" s="12" t="s">
        <v>100</v>
      </c>
      <c r="C58" s="29">
        <v>4452714651.5600004</v>
      </c>
      <c r="D58" s="33">
        <v>4508122119.9700003</v>
      </c>
      <c r="E58" s="33">
        <v>3161827428.5599999</v>
      </c>
      <c r="F58" s="7">
        <f t="shared" si="0"/>
        <v>70.136241752498066</v>
      </c>
      <c r="G58" s="7">
        <f t="shared" si="1"/>
        <v>71.008983866780227</v>
      </c>
    </row>
    <row r="59" spans="1:7" s="8" customFormat="1" ht="15.6" x14ac:dyDescent="0.3">
      <c r="A59" s="9" t="s">
        <v>86</v>
      </c>
      <c r="B59" s="12" t="s">
        <v>113</v>
      </c>
      <c r="C59" s="29">
        <v>1627884286.1500001</v>
      </c>
      <c r="D59" s="33">
        <v>2323248055.0900002</v>
      </c>
      <c r="E59" s="33">
        <v>1784756333.4400001</v>
      </c>
      <c r="F59" s="7">
        <f t="shared" si="0"/>
        <v>76.821600238931893</v>
      </c>
      <c r="G59" s="7">
        <f t="shared" si="1"/>
        <v>109.63656008136842</v>
      </c>
    </row>
    <row r="60" spans="1:7" ht="15.6" x14ac:dyDescent="0.3">
      <c r="A60" s="9" t="s">
        <v>91</v>
      </c>
      <c r="B60" s="12" t="s">
        <v>0</v>
      </c>
      <c r="C60" s="29">
        <v>193792422.21000001</v>
      </c>
      <c r="D60" s="33">
        <v>134583230.46000001</v>
      </c>
      <c r="E60" s="33">
        <v>104190390.81</v>
      </c>
      <c r="F60" s="7">
        <f t="shared" si="0"/>
        <v>77.417067827753499</v>
      </c>
      <c r="G60" s="7">
        <f t="shared" si="1"/>
        <v>53.763913790754827</v>
      </c>
    </row>
    <row r="61" spans="1:7" ht="15.6" x14ac:dyDescent="0.3">
      <c r="A61" s="9" t="s">
        <v>119</v>
      </c>
      <c r="B61" s="12" t="s">
        <v>13</v>
      </c>
      <c r="C61" s="29">
        <v>74440252.420000002</v>
      </c>
      <c r="D61" s="33">
        <v>96449725</v>
      </c>
      <c r="E61" s="33">
        <v>75359447.459999993</v>
      </c>
      <c r="F61" s="7">
        <f t="shared" si="0"/>
        <v>78.133397954219149</v>
      </c>
      <c r="G61" s="7">
        <f t="shared" si="1"/>
        <v>101.23480913903111</v>
      </c>
    </row>
    <row r="62" spans="1:7" ht="31.2" x14ac:dyDescent="0.3">
      <c r="A62" s="9" t="s">
        <v>4</v>
      </c>
      <c r="B62" s="12" t="s">
        <v>30</v>
      </c>
      <c r="C62" s="29">
        <v>126196910</v>
      </c>
      <c r="D62" s="33">
        <v>172797237.16</v>
      </c>
      <c r="E62" s="33">
        <v>132700000</v>
      </c>
      <c r="F62" s="7">
        <f t="shared" si="0"/>
        <v>76.795209333774054</v>
      </c>
      <c r="G62" s="7">
        <f t="shared" si="1"/>
        <v>105.15312934365826</v>
      </c>
    </row>
    <row r="63" spans="1:7" ht="15.6" x14ac:dyDescent="0.3">
      <c r="A63" s="9" t="s">
        <v>44</v>
      </c>
      <c r="B63" s="12" t="s">
        <v>74</v>
      </c>
      <c r="C63" s="29">
        <v>791243752.38</v>
      </c>
      <c r="D63" s="33">
        <v>1633409332.5799999</v>
      </c>
      <c r="E63" s="33">
        <v>1534169005.8699999</v>
      </c>
      <c r="F63" s="7">
        <f t="shared" si="0"/>
        <v>93.924344331175817</v>
      </c>
      <c r="G63" s="7">
        <f t="shared" si="1"/>
        <v>193.89334844734486</v>
      </c>
    </row>
    <row r="64" spans="1:7" ht="15.6" x14ac:dyDescent="0.3">
      <c r="A64" s="10" t="s">
        <v>59</v>
      </c>
      <c r="B64" s="11" t="s">
        <v>12</v>
      </c>
      <c r="C64" s="5">
        <f>C65+C66+C67+C68+C69</f>
        <v>14134531982.570002</v>
      </c>
      <c r="D64" s="5">
        <f>D65+D66+D67+D68+D69</f>
        <v>21856854375.48</v>
      </c>
      <c r="E64" s="5">
        <f>E65+E66+E67+E68+E69</f>
        <v>15031597786.120003</v>
      </c>
      <c r="F64" s="6">
        <f t="shared" si="0"/>
        <v>68.772923714874196</v>
      </c>
      <c r="G64" s="6">
        <f t="shared" si="1"/>
        <v>106.34662544650378</v>
      </c>
    </row>
    <row r="65" spans="1:7" s="1" customFormat="1" ht="15.6" x14ac:dyDescent="0.3">
      <c r="A65" s="9" t="s">
        <v>111</v>
      </c>
      <c r="B65" s="12" t="s">
        <v>23</v>
      </c>
      <c r="C65" s="30">
        <v>255810893.49000001</v>
      </c>
      <c r="D65" s="33">
        <v>377643539.38999999</v>
      </c>
      <c r="E65" s="33">
        <v>274348853.29000002</v>
      </c>
      <c r="F65" s="7">
        <f t="shared" si="0"/>
        <v>72.647569645478441</v>
      </c>
      <c r="G65" s="7">
        <f t="shared" si="1"/>
        <v>107.24674369691168</v>
      </c>
    </row>
    <row r="66" spans="1:7" s="8" customFormat="1" ht="15.6" x14ac:dyDescent="0.3">
      <c r="A66" s="9" t="s">
        <v>126</v>
      </c>
      <c r="B66" s="12" t="s">
        <v>42</v>
      </c>
      <c r="C66" s="30">
        <v>1348691759.8699999</v>
      </c>
      <c r="D66" s="33">
        <v>1885268273.8900001</v>
      </c>
      <c r="E66" s="33">
        <v>1305329048.3900001</v>
      </c>
      <c r="F66" s="7">
        <f t="shared" si="0"/>
        <v>69.238371348424991</v>
      </c>
      <c r="G66" s="7">
        <f t="shared" si="1"/>
        <v>96.784831584929421</v>
      </c>
    </row>
    <row r="67" spans="1:7" ht="15.6" x14ac:dyDescent="0.3">
      <c r="A67" s="9" t="s">
        <v>66</v>
      </c>
      <c r="B67" s="12" t="s">
        <v>60</v>
      </c>
      <c r="C67" s="30">
        <v>8925440284.1100006</v>
      </c>
      <c r="D67" s="33">
        <v>12895234189.469999</v>
      </c>
      <c r="E67" s="33">
        <v>8692731252.2800007</v>
      </c>
      <c r="F67" s="7">
        <f t="shared" si="0"/>
        <v>67.410417868783796</v>
      </c>
      <c r="G67" s="7">
        <f t="shared" si="1"/>
        <v>97.392744509822194</v>
      </c>
    </row>
    <row r="68" spans="1:7" ht="15.6" x14ac:dyDescent="0.3">
      <c r="A68" s="9" t="s">
        <v>80</v>
      </c>
      <c r="B68" s="12" t="s">
        <v>73</v>
      </c>
      <c r="C68" s="30">
        <v>3371948140.98</v>
      </c>
      <c r="D68" s="33">
        <v>6059128294.9200001</v>
      </c>
      <c r="E68" s="33">
        <v>4414084640.0500002</v>
      </c>
      <c r="F68" s="7">
        <f t="shared" si="0"/>
        <v>72.85015971275584</v>
      </c>
      <c r="G68" s="7">
        <f t="shared" si="1"/>
        <v>130.90606544047029</v>
      </c>
    </row>
    <row r="69" spans="1:7" ht="15.6" x14ac:dyDescent="0.3">
      <c r="A69" s="9" t="s">
        <v>115</v>
      </c>
      <c r="B69" s="12" t="s">
        <v>105</v>
      </c>
      <c r="C69" s="30">
        <v>232640904.12</v>
      </c>
      <c r="D69" s="33">
        <v>639580077.80999994</v>
      </c>
      <c r="E69" s="33">
        <v>345103992.11000001</v>
      </c>
      <c r="F69" s="7">
        <f t="shared" si="0"/>
        <v>53.957902080327159</v>
      </c>
      <c r="G69" s="7">
        <f t="shared" si="1"/>
        <v>148.34192353894468</v>
      </c>
    </row>
    <row r="70" spans="1:7" ht="15.6" x14ac:dyDescent="0.3">
      <c r="A70" s="10" t="s">
        <v>40</v>
      </c>
      <c r="B70" s="11" t="s">
        <v>132</v>
      </c>
      <c r="C70" s="5">
        <f>C71+C72+C73+C74</f>
        <v>2135994170.4400001</v>
      </c>
      <c r="D70" s="5">
        <f>D71+D72+D73+D74</f>
        <v>3896726053.5599999</v>
      </c>
      <c r="E70" s="5">
        <f>E71+E72+E73+E74</f>
        <v>2609697939.73</v>
      </c>
      <c r="F70" s="6">
        <f t="shared" si="0"/>
        <v>66.971552628027638</v>
      </c>
      <c r="G70" s="6">
        <f t="shared" si="1"/>
        <v>122.17720328292938</v>
      </c>
    </row>
    <row r="71" spans="1:7" s="1" customFormat="1" ht="15.6" x14ac:dyDescent="0.3">
      <c r="A71" s="9" t="s">
        <v>38</v>
      </c>
      <c r="B71" s="12" t="s">
        <v>1</v>
      </c>
      <c r="C71" s="31">
        <v>504471573.19</v>
      </c>
      <c r="D71" s="33">
        <v>1312400195.0899999</v>
      </c>
      <c r="E71" s="33">
        <v>798378085.88999999</v>
      </c>
      <c r="F71" s="7">
        <f t="shared" si="0"/>
        <v>60.833432429903745</v>
      </c>
      <c r="G71" s="7">
        <f t="shared" si="1"/>
        <v>158.26027239582544</v>
      </c>
    </row>
    <row r="72" spans="1:7" s="8" customFormat="1" ht="15.6" x14ac:dyDescent="0.3">
      <c r="A72" s="9" t="s">
        <v>114</v>
      </c>
      <c r="B72" s="12" t="s">
        <v>14</v>
      </c>
      <c r="C72" s="31">
        <v>1473731848.76</v>
      </c>
      <c r="D72" s="33">
        <v>2296085412.75</v>
      </c>
      <c r="E72" s="33">
        <v>1599642044.6500001</v>
      </c>
      <c r="F72" s="7">
        <f t="shared" si="0"/>
        <v>69.668229054864454</v>
      </c>
      <c r="G72" s="7">
        <f t="shared" si="1"/>
        <v>108.54362996877221</v>
      </c>
    </row>
    <row r="73" spans="1:7" ht="15.6" x14ac:dyDescent="0.3">
      <c r="A73" s="9" t="s">
        <v>31</v>
      </c>
      <c r="B73" s="12" t="s">
        <v>27</v>
      </c>
      <c r="C73" s="31">
        <v>141658552.66</v>
      </c>
      <c r="D73" s="33">
        <v>263419628.5</v>
      </c>
      <c r="E73" s="33">
        <v>194626918.68000001</v>
      </c>
      <c r="F73" s="7">
        <f t="shared" si="0"/>
        <v>73.8847441962739</v>
      </c>
      <c r="G73" s="7">
        <f t="shared" ref="G73:G85" si="3">E73/C73*100</f>
        <v>137.39157645294554</v>
      </c>
    </row>
    <row r="74" spans="1:7" ht="16.8" customHeight="1" x14ac:dyDescent="0.3">
      <c r="A74" s="9" t="s">
        <v>142</v>
      </c>
      <c r="B74" s="12" t="s">
        <v>63</v>
      </c>
      <c r="C74" s="31">
        <v>16132195.83</v>
      </c>
      <c r="D74" s="33">
        <v>24820817.219999999</v>
      </c>
      <c r="E74" s="33">
        <v>17050890.510000002</v>
      </c>
      <c r="F74" s="7">
        <f t="shared" si="0"/>
        <v>68.695927127898187</v>
      </c>
      <c r="G74" s="7">
        <f t="shared" si="3"/>
        <v>105.69479003156883</v>
      </c>
    </row>
    <row r="75" spans="1:7" ht="15.6" x14ac:dyDescent="0.3">
      <c r="A75" s="10" t="s">
        <v>101</v>
      </c>
      <c r="B75" s="11" t="s">
        <v>106</v>
      </c>
      <c r="C75" s="5">
        <f>C76+C77+C78</f>
        <v>111722266.89</v>
      </c>
      <c r="D75" s="5">
        <f>D76+D77+D78</f>
        <v>189491574.53</v>
      </c>
      <c r="E75" s="5">
        <f>E76+E77+E78</f>
        <v>130835345.77</v>
      </c>
      <c r="F75" s="6">
        <f t="shared" ref="F75:F85" si="4">E75/D75*100</f>
        <v>69.045468694063942</v>
      </c>
      <c r="G75" s="6">
        <f t="shared" si="3"/>
        <v>117.10767191899036</v>
      </c>
    </row>
    <row r="76" spans="1:7" s="1" customFormat="1" ht="15.6" x14ac:dyDescent="0.3">
      <c r="A76" s="9" t="s">
        <v>122</v>
      </c>
      <c r="B76" s="12" t="s">
        <v>118</v>
      </c>
      <c r="C76" s="32">
        <v>29717247.649999999</v>
      </c>
      <c r="D76" s="33">
        <v>58945447.530000001</v>
      </c>
      <c r="E76" s="33">
        <v>47490288.920000002</v>
      </c>
      <c r="F76" s="7">
        <f t="shared" si="4"/>
        <v>80.566508373407544</v>
      </c>
      <c r="G76" s="7">
        <f t="shared" si="3"/>
        <v>159.80715804951069</v>
      </c>
    </row>
    <row r="77" spans="1:7" s="8" customFormat="1" ht="15.6" x14ac:dyDescent="0.3">
      <c r="A77" s="9" t="s">
        <v>141</v>
      </c>
      <c r="B77" s="12" t="s">
        <v>135</v>
      </c>
      <c r="C77" s="32">
        <v>55324904.100000001</v>
      </c>
      <c r="D77" s="33">
        <v>89390720</v>
      </c>
      <c r="E77" s="33">
        <v>54126337.219999999</v>
      </c>
      <c r="F77" s="7">
        <f t="shared" si="4"/>
        <v>60.55028667405297</v>
      </c>
      <c r="G77" s="7">
        <f t="shared" si="3"/>
        <v>97.833585255143703</v>
      </c>
    </row>
    <row r="78" spans="1:7" ht="16.2" customHeight="1" x14ac:dyDescent="0.3">
      <c r="A78" s="9" t="s">
        <v>88</v>
      </c>
      <c r="B78" s="12" t="s">
        <v>19</v>
      </c>
      <c r="C78" s="32">
        <v>26680115.140000001</v>
      </c>
      <c r="D78" s="33">
        <v>41155407</v>
      </c>
      <c r="E78" s="33">
        <v>29218719.629999999</v>
      </c>
      <c r="F78" s="7">
        <f t="shared" si="4"/>
        <v>70.996065304371797</v>
      </c>
      <c r="G78" s="7">
        <f t="shared" si="3"/>
        <v>109.51496827011069</v>
      </c>
    </row>
    <row r="79" spans="1:7" ht="31.2" x14ac:dyDescent="0.3">
      <c r="A79" s="10" t="s">
        <v>155</v>
      </c>
      <c r="B79" s="11" t="s">
        <v>72</v>
      </c>
      <c r="C79" s="5">
        <f>C80</f>
        <v>166685904.74000001</v>
      </c>
      <c r="D79" s="5">
        <f>D80</f>
        <v>276312769.23000002</v>
      </c>
      <c r="E79" s="5">
        <f>E80</f>
        <v>127748743.97</v>
      </c>
      <c r="F79" s="6">
        <f t="shared" si="4"/>
        <v>46.233384119741203</v>
      </c>
      <c r="G79" s="6">
        <f t="shared" si="3"/>
        <v>76.640399900198545</v>
      </c>
    </row>
    <row r="80" spans="1:7" s="1" customFormat="1" ht="31.2" x14ac:dyDescent="0.3">
      <c r="A80" s="9" t="s">
        <v>156</v>
      </c>
      <c r="B80" s="12" t="s">
        <v>92</v>
      </c>
      <c r="C80" s="33">
        <v>166685904.74000001</v>
      </c>
      <c r="D80" s="33">
        <v>276312769.23000002</v>
      </c>
      <c r="E80" s="33">
        <v>127748743.97</v>
      </c>
      <c r="F80" s="7">
        <f t="shared" si="4"/>
        <v>46.233384119741203</v>
      </c>
      <c r="G80" s="7">
        <f t="shared" si="3"/>
        <v>76.640399900198545</v>
      </c>
    </row>
    <row r="81" spans="1:7" s="8" customFormat="1" ht="46.8" x14ac:dyDescent="0.3">
      <c r="A81" s="10" t="s">
        <v>152</v>
      </c>
      <c r="B81" s="11" t="s">
        <v>50</v>
      </c>
      <c r="C81" s="5">
        <f>C82+C83+C84</f>
        <v>0</v>
      </c>
      <c r="D81" s="5">
        <f>D82+D83+D84</f>
        <v>209251073.57999998</v>
      </c>
      <c r="E81" s="5">
        <f>E82+E83+E84</f>
        <v>0</v>
      </c>
      <c r="F81" s="6">
        <f t="shared" si="4"/>
        <v>0</v>
      </c>
      <c r="G81" s="6"/>
    </row>
    <row r="82" spans="1:7" s="1" customFormat="1" ht="46.8" x14ac:dyDescent="0.3">
      <c r="A82" s="9" t="s">
        <v>120</v>
      </c>
      <c r="B82" s="12" t="s">
        <v>62</v>
      </c>
      <c r="C82" s="13">
        <v>0</v>
      </c>
      <c r="D82" s="13">
        <v>0</v>
      </c>
      <c r="E82" s="13">
        <v>0</v>
      </c>
      <c r="F82" s="7"/>
      <c r="G82" s="7"/>
    </row>
    <row r="83" spans="1:7" s="8" customFormat="1" ht="15.6" x14ac:dyDescent="0.3">
      <c r="A83" s="9" t="s">
        <v>90</v>
      </c>
      <c r="B83" s="12" t="s">
        <v>76</v>
      </c>
      <c r="C83" s="13">
        <v>0</v>
      </c>
      <c r="D83" s="33">
        <v>47608752.850000001</v>
      </c>
      <c r="E83" s="13">
        <v>0</v>
      </c>
      <c r="F83" s="7">
        <f t="shared" si="4"/>
        <v>0</v>
      </c>
      <c r="G83" s="7"/>
    </row>
    <row r="84" spans="1:7" ht="15.6" x14ac:dyDescent="0.3">
      <c r="A84" s="9" t="s">
        <v>84</v>
      </c>
      <c r="B84" s="12" t="s">
        <v>97</v>
      </c>
      <c r="C84" s="13">
        <v>0</v>
      </c>
      <c r="D84" s="33">
        <v>161642320.72999999</v>
      </c>
      <c r="E84" s="13">
        <v>0</v>
      </c>
      <c r="F84" s="7">
        <f t="shared" si="4"/>
        <v>0</v>
      </c>
      <c r="G84" s="7"/>
    </row>
    <row r="85" spans="1:7" s="1" customFormat="1" ht="20.399999999999999" customHeight="1" x14ac:dyDescent="0.3">
      <c r="A85" s="39" t="s">
        <v>145</v>
      </c>
      <c r="B85" s="40"/>
      <c r="C85" s="18">
        <f>C7+C16+C19+C24+C35+C40+C45+C53+C57+C64+C70+C75+C79+C81</f>
        <v>57719016521.800003</v>
      </c>
      <c r="D85" s="18">
        <f>D7+D16+D19+D24+D35+D40+D45+D53+D57+D64+D70+D75+D79+D81</f>
        <v>92030628209.579987</v>
      </c>
      <c r="E85" s="18">
        <f>E7+E16+E19+E24+E35+E40+E45+E53+E57+E64+E70+E75+E79+E81</f>
        <v>60311501278.18</v>
      </c>
      <c r="F85" s="19">
        <f t="shared" si="4"/>
        <v>65.534162323475087</v>
      </c>
      <c r="G85" s="19">
        <f t="shared" si="3"/>
        <v>104.49156086261596</v>
      </c>
    </row>
  </sheetData>
  <mergeCells count="12">
    <mergeCell ref="A85:B85"/>
    <mergeCell ref="A4:A6"/>
    <mergeCell ref="B4:B6"/>
    <mergeCell ref="A1:E1"/>
    <mergeCell ref="D3:E3"/>
    <mergeCell ref="G4:G6"/>
    <mergeCell ref="A2:G2"/>
    <mergeCell ref="F4:F6"/>
    <mergeCell ref="D4:D6"/>
    <mergeCell ref="E4:E6"/>
    <mergeCell ref="C4:C6"/>
    <mergeCell ref="F3:G3"/>
  </mergeCells>
  <pageMargins left="0.35433070866141736" right="0.35433070866141736" top="0.35433070866141736" bottom="0.47244094488188981" header="0.15748031496062992" footer="0.31496062992125984"/>
  <pageSetup paperSize="9" scale="95" fitToHeight="0" orientation="landscape" errors="blank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</vt:lpstr>
      <vt:lpstr>Расходы!Заголовки_для_печати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Бурштейн</dc:creator>
  <cp:lastModifiedBy>Давыдова</cp:lastModifiedBy>
  <cp:lastPrinted>2020-05-12T12:25:46Z</cp:lastPrinted>
  <dcterms:created xsi:type="dcterms:W3CDTF">2017-05-03T15:49:45Z</dcterms:created>
  <dcterms:modified xsi:type="dcterms:W3CDTF">2021-10-25T06:30:08Z</dcterms:modified>
</cp:coreProperties>
</file>